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14415" windowHeight="12795"/>
  </bookViews>
  <sheets>
    <sheet name="2016 09 22-νεα μελετη 8400με φπ" sheetId="15" r:id="rId1"/>
    <sheet name="2016 09 22-νεα μελετη 5000+φπα" sheetId="14" r:id="rId2"/>
    <sheet name="20-07 - συνολικος Δήμου Χίου" sheetId="13" r:id="rId3"/>
    <sheet name="23-06 - τελικός ΚΑΘΑΡ. 2017" sheetId="12" r:id="rId4"/>
    <sheet name="23-06 - τελικός ΚΑΘΑΡ. 2016" sheetId="10" r:id="rId5"/>
    <sheet name="23-06 - τελικός τεχνικης 2017" sheetId="11" r:id="rId6"/>
    <sheet name="2016 06 22 - προϋπ. ΚΑΘΑΡ." sheetId="7" r:id="rId7"/>
    <sheet name="2016 06 22 ΠΡΟΫΠ. ΤΕΧΝΙΚΗΣ" sheetId="8" r:id="rId8"/>
    <sheet name="2016 06 14 - προϋπολ. ΚΑΘΑΡΙΟΤ." sheetId="6" r:id="rId9"/>
    <sheet name="2016-06 - ΕΝΟΠΟΙΗΣΗ ΑΡΘΡΩΝ" sheetId="5" r:id="rId10"/>
    <sheet name="προϋπολογ. με ΚΑΜΠΟΥΡΑ" sheetId="1" r:id="rId11"/>
    <sheet name="προϋπολογ. με έλεγχο τιμών" sheetId="4" r:id="rId12"/>
  </sheets>
  <definedNames>
    <definedName name="_xlnm.Print_Area" localSheetId="2">'20-07 - συνολικος Δήμου Χίου'!#REF!</definedName>
    <definedName name="_xlnm.Print_Area" localSheetId="8">'2016 06 14 - προϋπολ. ΚΑΘΑΡΙΟΤ.'!$K$2:$P$21</definedName>
    <definedName name="_xlnm.Print_Area" localSheetId="6">'2016 06 22 - προϋπ. ΚΑΘΑΡ.'!$J$2:$O$21</definedName>
    <definedName name="_xlnm.Print_Area" localSheetId="1">'2016 09 22-νεα μελετη 5000+φπα'!#REF!</definedName>
    <definedName name="_xlnm.Print_Area" localSheetId="0">'2016 09 22-νεα μελετη 8400με φπ'!#REF!</definedName>
    <definedName name="_xlnm.Print_Area" localSheetId="9">'2016-06 - ΕΝΟΠΟΙΗΣΗ ΑΡΘΡΩΝ'!$A$1:$F$20</definedName>
    <definedName name="_xlnm.Print_Area" localSheetId="4">'23-06 - τελικός ΚΑΘΑΡ. 2016'!#REF!</definedName>
    <definedName name="_xlnm.Print_Area" localSheetId="3">'23-06 - τελικός ΚΑΘΑΡ. 2017'!#REF!</definedName>
    <definedName name="_xlnm.Print_Area" localSheetId="5">'23-06 - τελικός τεχνικης 2017'!#REF!</definedName>
    <definedName name="_xlnm.Print_Area" localSheetId="11">'προϋπολογ. με έλεγχο τιμών'!$B$1:$F$34</definedName>
    <definedName name="_xlnm.Print_Area" localSheetId="10">'προϋπολογ. με ΚΑΜΠΟΥΡΑ'!$B$1:$F$29</definedName>
  </definedNames>
  <calcPr calcId="125725"/>
</workbook>
</file>

<file path=xl/calcChain.xml><?xml version="1.0" encoding="utf-8"?>
<calcChain xmlns="http://schemas.openxmlformats.org/spreadsheetml/2006/main">
  <c r="D3" i="13"/>
  <c r="F22" i="14"/>
  <c r="F21"/>
  <c r="F20"/>
  <c r="F19"/>
  <c r="O18"/>
  <c r="F18"/>
  <c r="O17"/>
  <c r="F17"/>
  <c r="O16"/>
  <c r="F16"/>
  <c r="O15"/>
  <c r="F15"/>
  <c r="O14"/>
  <c r="F14"/>
  <c r="U13"/>
  <c r="O13"/>
  <c r="F13"/>
  <c r="U12"/>
  <c r="O12"/>
  <c r="F12"/>
  <c r="U11"/>
  <c r="O11"/>
  <c r="F11"/>
  <c r="U10"/>
  <c r="O10"/>
  <c r="F10"/>
  <c r="U9"/>
  <c r="O9"/>
  <c r="F9"/>
  <c r="O8"/>
  <c r="F8"/>
  <c r="U7"/>
  <c r="O7"/>
  <c r="F7"/>
  <c r="O6"/>
  <c r="F6"/>
  <c r="U5"/>
  <c r="O5"/>
  <c r="F5"/>
  <c r="U4"/>
  <c r="O4"/>
  <c r="F4"/>
  <c r="U3"/>
  <c r="O3"/>
  <c r="F3"/>
  <c r="F19" i="13"/>
  <c r="F20"/>
  <c r="F21"/>
  <c r="F22"/>
  <c r="D13"/>
  <c r="D14"/>
  <c r="F14"/>
  <c r="D15"/>
  <c r="F15"/>
  <c r="D16"/>
  <c r="D17"/>
  <c r="D18"/>
  <c r="F18"/>
  <c r="D11"/>
  <c r="F11"/>
  <c r="D12"/>
  <c r="F12"/>
  <c r="D10"/>
  <c r="D6"/>
  <c r="D7"/>
  <c r="F7"/>
  <c r="D9"/>
  <c r="F9"/>
  <c r="D8"/>
  <c r="D5"/>
  <c r="F5"/>
  <c r="D4"/>
  <c r="F4"/>
  <c r="F3"/>
  <c r="F23"/>
  <c r="U13"/>
  <c r="U12"/>
  <c r="U11"/>
  <c r="U10"/>
  <c r="U9"/>
  <c r="U7"/>
  <c r="U5"/>
  <c r="U4"/>
  <c r="U3"/>
  <c r="O18"/>
  <c r="O17"/>
  <c r="O16"/>
  <c r="O15"/>
  <c r="O14"/>
  <c r="O13"/>
  <c r="O12"/>
  <c r="O11"/>
  <c r="O10"/>
  <c r="O9"/>
  <c r="O8"/>
  <c r="O7"/>
  <c r="O6"/>
  <c r="O5"/>
  <c r="O4"/>
  <c r="O3"/>
  <c r="F17"/>
  <c r="F16"/>
  <c r="F13"/>
  <c r="F10"/>
  <c r="F8"/>
  <c r="F6"/>
  <c r="F18" i="12"/>
  <c r="F17"/>
  <c r="F16"/>
  <c r="F15"/>
  <c r="F14"/>
  <c r="F13"/>
  <c r="F12"/>
  <c r="F11"/>
  <c r="F10"/>
  <c r="F9"/>
  <c r="F8"/>
  <c r="F7"/>
  <c r="F6"/>
  <c r="F5"/>
  <c r="F4"/>
  <c r="F3"/>
  <c r="F23" i="8"/>
  <c r="F22"/>
  <c r="F11" i="11"/>
  <c r="F10"/>
  <c r="F9"/>
  <c r="F8"/>
  <c r="F7"/>
  <c r="F6"/>
  <c r="F5"/>
  <c r="F4"/>
  <c r="F3"/>
  <c r="F4" i="10"/>
  <c r="F18"/>
  <c r="F17"/>
  <c r="F16"/>
  <c r="F15"/>
  <c r="F14"/>
  <c r="F13"/>
  <c r="F12"/>
  <c r="F11"/>
  <c r="F10"/>
  <c r="F9"/>
  <c r="F8"/>
  <c r="F7"/>
  <c r="F6"/>
  <c r="F5"/>
  <c r="F3"/>
  <c r="H4" i="7"/>
  <c r="H5"/>
  <c r="H6"/>
  <c r="H7"/>
  <c r="H8"/>
  <c r="H9"/>
  <c r="H10"/>
  <c r="H11"/>
  <c r="H12"/>
  <c r="H13"/>
  <c r="H14"/>
  <c r="H15"/>
  <c r="H16"/>
  <c r="H17"/>
  <c r="H18"/>
  <c r="H19"/>
  <c r="H20"/>
  <c r="H21"/>
  <c r="H3"/>
  <c r="Z25" i="8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26"/>
  <c r="Z27"/>
  <c r="O12"/>
  <c r="M5"/>
  <c r="P14"/>
  <c r="F21"/>
  <c r="O7"/>
  <c r="P10"/>
  <c r="Q10"/>
  <c r="O5"/>
  <c r="F17"/>
  <c r="F18"/>
  <c r="F16"/>
  <c r="F14"/>
  <c r="F13"/>
  <c r="M10"/>
  <c r="O10"/>
  <c r="F12"/>
  <c r="F4"/>
  <c r="F5"/>
  <c r="M4"/>
  <c r="O4"/>
  <c r="O17"/>
  <c r="F6"/>
  <c r="F7"/>
  <c r="F3"/>
  <c r="H24"/>
  <c r="P16"/>
  <c r="H23"/>
  <c r="P15"/>
  <c r="H22"/>
  <c r="H21"/>
  <c r="H20"/>
  <c r="P12"/>
  <c r="H19"/>
  <c r="P13"/>
  <c r="H18"/>
  <c r="H17"/>
  <c r="H16"/>
  <c r="P5"/>
  <c r="H15"/>
  <c r="P18"/>
  <c r="H14"/>
  <c r="H13"/>
  <c r="H12"/>
  <c r="H11"/>
  <c r="H10"/>
  <c r="H9"/>
  <c r="H8"/>
  <c r="H7"/>
  <c r="H6"/>
  <c r="H5"/>
  <c r="H4"/>
  <c r="P4"/>
  <c r="H25"/>
  <c r="H26"/>
  <c r="H3"/>
  <c r="X32" i="7"/>
  <c r="W32"/>
  <c r="U32"/>
  <c r="AE31"/>
  <c r="AD31"/>
  <c r="AB31"/>
  <c r="AD30"/>
  <c r="AD29"/>
  <c r="AD28"/>
  <c r="AD27"/>
  <c r="AD26"/>
  <c r="AD25"/>
  <c r="AD24"/>
  <c r="AD23"/>
  <c r="P22"/>
  <c r="P23"/>
  <c r="V21"/>
  <c r="O21"/>
  <c r="E21"/>
  <c r="V20"/>
  <c r="O20"/>
  <c r="E20"/>
  <c r="AE19"/>
  <c r="AD19"/>
  <c r="AB19"/>
  <c r="V19"/>
  <c r="O19"/>
  <c r="E19"/>
  <c r="AE18"/>
  <c r="AD18"/>
  <c r="AB18"/>
  <c r="V18"/>
  <c r="O18"/>
  <c r="E18"/>
  <c r="AD17"/>
  <c r="V17"/>
  <c r="O17"/>
  <c r="E17"/>
  <c r="AD16"/>
  <c r="V16"/>
  <c r="O16"/>
  <c r="E16"/>
  <c r="V15"/>
  <c r="O15"/>
  <c r="E15"/>
  <c r="AE14"/>
  <c r="AD14"/>
  <c r="AB14"/>
  <c r="V14"/>
  <c r="O14"/>
  <c r="E14"/>
  <c r="AE13"/>
  <c r="AD13"/>
  <c r="AB13"/>
  <c r="V13"/>
  <c r="O13"/>
  <c r="E13"/>
  <c r="AE12"/>
  <c r="AD12"/>
  <c r="AB12"/>
  <c r="V12"/>
  <c r="O12"/>
  <c r="E12"/>
  <c r="AE11"/>
  <c r="AD11"/>
  <c r="AB11"/>
  <c r="V11"/>
  <c r="O11"/>
  <c r="E11"/>
  <c r="AE10"/>
  <c r="AD10"/>
  <c r="AB10"/>
  <c r="V10"/>
  <c r="O10"/>
  <c r="E10"/>
  <c r="AE9"/>
  <c r="AD9"/>
  <c r="AB9"/>
  <c r="T9"/>
  <c r="V9"/>
  <c r="O9"/>
  <c r="E9"/>
  <c r="AE8"/>
  <c r="AD8"/>
  <c r="AB8"/>
  <c r="V8"/>
  <c r="O8"/>
  <c r="E8"/>
  <c r="AE7"/>
  <c r="AD7"/>
  <c r="AB7"/>
  <c r="V7"/>
  <c r="O7"/>
  <c r="E7"/>
  <c r="AE6"/>
  <c r="AD6"/>
  <c r="AB6"/>
  <c r="V6"/>
  <c r="O6"/>
  <c r="E6"/>
  <c r="AE5"/>
  <c r="AD5"/>
  <c r="AB5"/>
  <c r="V5"/>
  <c r="O5"/>
  <c r="E5"/>
  <c r="AE4"/>
  <c r="AD4"/>
  <c r="AB4"/>
  <c r="V4"/>
  <c r="O4"/>
  <c r="O22"/>
  <c r="O23"/>
  <c r="O24"/>
  <c r="E4"/>
  <c r="AE3"/>
  <c r="AD3"/>
  <c r="AB3"/>
  <c r="V3"/>
  <c r="O3"/>
  <c r="E3"/>
  <c r="G4" i="6"/>
  <c r="G5"/>
  <c r="G6"/>
  <c r="G7"/>
  <c r="G8"/>
  <c r="G9"/>
  <c r="G10"/>
  <c r="G11"/>
  <c r="G12"/>
  <c r="G13"/>
  <c r="G14"/>
  <c r="G15"/>
  <c r="G16"/>
  <c r="G17"/>
  <c r="G18"/>
  <c r="G19"/>
  <c r="G20"/>
  <c r="G21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3"/>
  <c r="Q22"/>
  <c r="Q23"/>
  <c r="W21"/>
  <c r="W20"/>
  <c r="W19"/>
  <c r="W18"/>
  <c r="W17"/>
  <c r="W16"/>
  <c r="W15"/>
  <c r="W14"/>
  <c r="W13"/>
  <c r="W12"/>
  <c r="W11"/>
  <c r="W10"/>
  <c r="U9"/>
  <c r="W9"/>
  <c r="W8"/>
  <c r="W7"/>
  <c r="W6"/>
  <c r="W5"/>
  <c r="W4"/>
  <c r="W3"/>
  <c r="AF32"/>
  <c r="AE32"/>
  <c r="AC32"/>
  <c r="AF31"/>
  <c r="AE31"/>
  <c r="AC31"/>
  <c r="AE30"/>
  <c r="AE29"/>
  <c r="AE28"/>
  <c r="AE27"/>
  <c r="AE26"/>
  <c r="AE25"/>
  <c r="AE24"/>
  <c r="AE23"/>
  <c r="P21"/>
  <c r="P20"/>
  <c r="AF19"/>
  <c r="AE19"/>
  <c r="AC19"/>
  <c r="P19"/>
  <c r="AF18"/>
  <c r="AE18"/>
  <c r="AC18"/>
  <c r="P18"/>
  <c r="AE17"/>
  <c r="P17"/>
  <c r="AE16"/>
  <c r="P16"/>
  <c r="P15"/>
  <c r="AF14"/>
  <c r="AE14"/>
  <c r="AC14"/>
  <c r="P14"/>
  <c r="AF13"/>
  <c r="AE13"/>
  <c r="AC13"/>
  <c r="P13"/>
  <c r="AF12"/>
  <c r="AE12"/>
  <c r="AC12"/>
  <c r="P12"/>
  <c r="AF11"/>
  <c r="AE11"/>
  <c r="AC11"/>
  <c r="P11"/>
  <c r="AF10"/>
  <c r="AE10"/>
  <c r="AC10"/>
  <c r="P10"/>
  <c r="AF9"/>
  <c r="AE9"/>
  <c r="AC9"/>
  <c r="AF8"/>
  <c r="AE8"/>
  <c r="AC8"/>
  <c r="P8"/>
  <c r="AF7"/>
  <c r="AE7"/>
  <c r="AC7"/>
  <c r="P7"/>
  <c r="AF6"/>
  <c r="AE6"/>
  <c r="AC6"/>
  <c r="P6"/>
  <c r="AF5"/>
  <c r="AE5"/>
  <c r="AC5"/>
  <c r="P5"/>
  <c r="AF4"/>
  <c r="AE4"/>
  <c r="AC4"/>
  <c r="P4"/>
  <c r="AF3"/>
  <c r="AE3"/>
  <c r="AC3"/>
  <c r="P3"/>
  <c r="F16" i="5"/>
  <c r="F2"/>
  <c r="F3"/>
  <c r="F4"/>
  <c r="F5"/>
  <c r="F6"/>
  <c r="F7"/>
  <c r="F9"/>
  <c r="F10"/>
  <c r="L17"/>
  <c r="D8"/>
  <c r="F8"/>
  <c r="F21"/>
  <c r="F11"/>
  <c r="F12"/>
  <c r="F13"/>
  <c r="F14"/>
  <c r="F15"/>
  <c r="F17"/>
  <c r="F18"/>
  <c r="F19"/>
  <c r="F20"/>
  <c r="N25"/>
  <c r="F25" i="4"/>
  <c r="L31" i="5"/>
  <c r="L30"/>
  <c r="L18"/>
  <c r="L3"/>
  <c r="L4"/>
  <c r="L5"/>
  <c r="L6"/>
  <c r="L7"/>
  <c r="L8"/>
  <c r="L9"/>
  <c r="L10"/>
  <c r="L11"/>
  <c r="L12"/>
  <c r="L13"/>
  <c r="L2"/>
  <c r="D15" i="1"/>
  <c r="L15"/>
  <c r="I15"/>
  <c r="L14"/>
  <c r="I14"/>
  <c r="D14"/>
  <c r="F15"/>
  <c r="F14"/>
  <c r="D17"/>
  <c r="D16"/>
  <c r="D3"/>
  <c r="D4"/>
  <c r="D5"/>
  <c r="D6"/>
  <c r="D7"/>
  <c r="D8"/>
  <c r="D9"/>
  <c r="D10"/>
  <c r="D11"/>
  <c r="D12"/>
  <c r="D13"/>
  <c r="D2"/>
  <c r="I18" i="4"/>
  <c r="I17"/>
  <c r="I13"/>
  <c r="G14"/>
  <c r="I3"/>
  <c r="I4"/>
  <c r="I5"/>
  <c r="I6"/>
  <c r="I7"/>
  <c r="I8"/>
  <c r="I9"/>
  <c r="I10"/>
  <c r="I11"/>
  <c r="I12"/>
  <c r="I2"/>
  <c r="N2" i="5"/>
  <c r="N32"/>
  <c r="O2"/>
  <c r="N3"/>
  <c r="O3"/>
  <c r="N4"/>
  <c r="O4"/>
  <c r="N5"/>
  <c r="O5"/>
  <c r="N6"/>
  <c r="O6"/>
  <c r="N7"/>
  <c r="O7"/>
  <c r="N8"/>
  <c r="O8"/>
  <c r="N9"/>
  <c r="O9"/>
  <c r="N10"/>
  <c r="O10"/>
  <c r="N11"/>
  <c r="O11"/>
  <c r="N12"/>
  <c r="O12"/>
  <c r="N13"/>
  <c r="O13"/>
  <c r="N15"/>
  <c r="N16"/>
  <c r="N17"/>
  <c r="O17"/>
  <c r="N18"/>
  <c r="O18"/>
  <c r="N22"/>
  <c r="N23"/>
  <c r="N24"/>
  <c r="N26"/>
  <c r="N27"/>
  <c r="N28"/>
  <c r="N29"/>
  <c r="N30"/>
  <c r="O30"/>
  <c r="N31"/>
  <c r="O31"/>
  <c r="G13" i="4"/>
  <c r="G31"/>
  <c r="G30"/>
  <c r="G18"/>
  <c r="G17"/>
  <c r="G12"/>
  <c r="G11"/>
  <c r="G3"/>
  <c r="G4"/>
  <c r="G5"/>
  <c r="G6"/>
  <c r="G7"/>
  <c r="G8"/>
  <c r="G9"/>
  <c r="G10"/>
  <c r="G2"/>
  <c r="F2"/>
  <c r="F32"/>
  <c r="J2"/>
  <c r="M2"/>
  <c r="F3"/>
  <c r="J3"/>
  <c r="M3"/>
  <c r="F4"/>
  <c r="J4"/>
  <c r="M4"/>
  <c r="F5"/>
  <c r="J5"/>
  <c r="M5"/>
  <c r="F6"/>
  <c r="J6"/>
  <c r="F7"/>
  <c r="F8"/>
  <c r="F9"/>
  <c r="F10"/>
  <c r="F11"/>
  <c r="J11"/>
  <c r="M11"/>
  <c r="F12"/>
  <c r="J12"/>
  <c r="M12"/>
  <c r="F13"/>
  <c r="J13"/>
  <c r="M13"/>
  <c r="F15"/>
  <c r="J15"/>
  <c r="M15"/>
  <c r="F16"/>
  <c r="J16"/>
  <c r="M16"/>
  <c r="F17"/>
  <c r="J17"/>
  <c r="M17"/>
  <c r="F18"/>
  <c r="J18"/>
  <c r="M18"/>
  <c r="F22"/>
  <c r="J22"/>
  <c r="M22"/>
  <c r="F23"/>
  <c r="J23"/>
  <c r="M23"/>
  <c r="F24"/>
  <c r="J24"/>
  <c r="M24"/>
  <c r="F26"/>
  <c r="J26"/>
  <c r="M26"/>
  <c r="F27"/>
  <c r="J27"/>
  <c r="M27"/>
  <c r="F28"/>
  <c r="J28"/>
  <c r="M28"/>
  <c r="F29"/>
  <c r="J29"/>
  <c r="M29"/>
  <c r="F30"/>
  <c r="J30"/>
  <c r="M30"/>
  <c r="F31"/>
  <c r="J31"/>
  <c r="M31"/>
  <c r="F6" i="1"/>
  <c r="F7"/>
  <c r="F8"/>
  <c r="F9"/>
  <c r="F10"/>
  <c r="I6"/>
  <c r="I2"/>
  <c r="I3"/>
  <c r="I4"/>
  <c r="I5"/>
  <c r="I11"/>
  <c r="I12"/>
  <c r="I13"/>
  <c r="I18"/>
  <c r="I19"/>
  <c r="I16"/>
  <c r="I17"/>
  <c r="I20"/>
  <c r="I21"/>
  <c r="I22"/>
  <c r="I23"/>
  <c r="I24"/>
  <c r="I25"/>
  <c r="I26"/>
  <c r="L3"/>
  <c r="L4"/>
  <c r="L5"/>
  <c r="L11"/>
  <c r="L12"/>
  <c r="L13"/>
  <c r="L18"/>
  <c r="L19"/>
  <c r="L16"/>
  <c r="L17"/>
  <c r="L20"/>
  <c r="L21"/>
  <c r="L22"/>
  <c r="L23"/>
  <c r="L24"/>
  <c r="L25"/>
  <c r="L26"/>
  <c r="L2"/>
  <c r="F2"/>
  <c r="F27"/>
  <c r="F3"/>
  <c r="F4"/>
  <c r="F5"/>
  <c r="F11"/>
  <c r="F12"/>
  <c r="F13"/>
  <c r="F18"/>
  <c r="F19"/>
  <c r="F16"/>
  <c r="F17"/>
  <c r="F20"/>
  <c r="F21"/>
  <c r="F22"/>
  <c r="F23"/>
  <c r="F24"/>
  <c r="F25"/>
  <c r="F26"/>
  <c r="G22" i="6"/>
  <c r="H23"/>
  <c r="W22"/>
  <c r="P9"/>
  <c r="P22"/>
  <c r="P23"/>
  <c r="P24"/>
  <c r="AE33"/>
  <c r="AE34"/>
  <c r="AE35"/>
  <c r="N33" i="5"/>
  <c r="N34"/>
  <c r="F23"/>
  <c r="F22"/>
  <c r="F28" i="1"/>
  <c r="F29"/>
  <c r="F34" i="4"/>
  <c r="F33"/>
  <c r="G23" i="6"/>
  <c r="G24"/>
  <c r="W24"/>
  <c r="W23"/>
  <c r="W33" i="7"/>
  <c r="F12" i="11"/>
  <c r="F19" i="12"/>
  <c r="F20"/>
  <c r="F21"/>
  <c r="F19" i="10"/>
  <c r="V22" i="7"/>
  <c r="V23"/>
  <c r="V24"/>
  <c r="H22"/>
  <c r="I23"/>
  <c r="W34"/>
  <c r="W35"/>
  <c r="P17" i="8"/>
  <c r="Q4"/>
  <c r="F20" i="10"/>
  <c r="F21"/>
  <c r="H23" i="7"/>
  <c r="H24"/>
  <c r="F14" i="11"/>
  <c r="F13"/>
  <c r="F23" i="14"/>
  <c r="F25" i="13"/>
  <c r="F24"/>
  <c r="F24" i="14"/>
  <c r="F25"/>
</calcChain>
</file>

<file path=xl/sharedStrings.xml><?xml version="1.0" encoding="utf-8"?>
<sst xmlns="http://schemas.openxmlformats.org/spreadsheetml/2006/main" count="1096" uniqueCount="216">
  <si>
    <t>Α/Α</t>
  </si>
  <si>
    <t>ΠΕΡΙΓΡΑΦΗ ΕΙΔΟΥΣ</t>
  </si>
  <si>
    <t>ΤΜΧ</t>
  </si>
  <si>
    <t>ΤΙΜΗ/ΤΜΧ (€)</t>
  </si>
  <si>
    <t>ΠΡΟΫΠΟΛ.</t>
  </si>
  <si>
    <t>ΚΟΙΛΟΔΟΚΟΣ 40Χ40Χ3mm ΜΗΚΟΥΣ 6m, 3,20kg/m</t>
  </si>
  <si>
    <t>ΚΟΙΛΟΔΟΚΟΣ 60Χ40Χ3mm ΜΗΚΟΥΣ 6m, 4,2kg/m</t>
  </si>
  <si>
    <t>ΚΟΙΛΟΔΟΚΟΣ 80Χ40Χ3mm ΜΗΚΟΥΣ 6m, 5,1kg/m</t>
  </si>
  <si>
    <t>ΚΟΙΛΟΔΟΚΟΣ 100Χ40Χ3mm ΜΗΚΟΥΣ 6m, 6,1kg/m</t>
  </si>
  <si>
    <t>ΚΟΙΛΟΔΟΚΟΣ ΓΑΛΒΑΝΙΖΕ 40Χ40Χ2,5mm ΜΗΚΟΥΣ 6m, 2,8kg/m</t>
  </si>
  <si>
    <t>ΚΟΙΛΟΔΟΚΟΣ ΓΑΛΒΑΝΙΖΕ 30Χ30Χ2,5mm ΜΗΚΟΥΣ 6m, 2kg/m</t>
  </si>
  <si>
    <t>ΔΙΣΚΟΣ ΚΟΠΗΣ ΜΕΤΑΛΛΟΥ INOX 230mm</t>
  </si>
  <si>
    <t>ΔΙΣΚΟΣ ΚΟΠΗΣ ΜΕΤΑΛΛΟΥ INOX 115mm</t>
  </si>
  <si>
    <t>ΔΙΣΚΟΣ ΛΕΙΑΝΣΗΣ ΜΕΤΑΛΛΟΥ 230mm</t>
  </si>
  <si>
    <t>ΔΙΣΚΟΣ ΛΕΙΑΝΣΗΣ ΜΕΤΑΛΛΟΥ 115mm</t>
  </si>
  <si>
    <t>ΤΡΥΠΑΝΟΒΙΔΕΣ ΔΙΑΜΕΤΡΟΥ 6,3mm ΚΑΙ ΜΗΚΟΥΣ 5cm (ΚΟΥΤΙ 250 ΤΜΧ)</t>
  </si>
  <si>
    <t>ΚΟΥΝΕΛΟΣΥΡΜΑ ΓΑΛΒΑΝΙΖΕ ΜΕ ΟΠΗ 25Χ12mm ΜΗΚΟΣ 25m,ΥΨΟΣ 1.5m</t>
  </si>
  <si>
    <t>ΜΕΡΙΚΟ ΣΥΝΟΛΟ</t>
  </si>
  <si>
    <t>ΦΠΑ(16%</t>
  </si>
  <si>
    <t>ΣΥΝΟΛΟ</t>
  </si>
  <si>
    <t>ΗΛΕΚΤΡΟΔΙΑ 2,5mm (πακέτο 4kg)</t>
  </si>
  <si>
    <t>ΗΛΕΚΤΡΟΔΙΑ 3,25mm (πακέτο 4kg)</t>
  </si>
  <si>
    <t>ΠΛΕΓΜΑ ΓΑΛΒΑΝΙΖΕ ΜΕ ΟΠΗ 5Χ10cm, ΜΗΚΟΣ 5m, ΥΨΟΣ 2m, ΠΑΧΟΣ 3,5mm</t>
  </si>
  <si>
    <t>ΛΑΜΑΡΙΝΑ ΓΑΛΒΑΝΙΖΕ ΜΗΚΟΣ 2m ΥΨΟΣ 1m ΠΑΧΟΣ 2mm 31,4kg</t>
  </si>
  <si>
    <t>" Π" ΔΙΑΤΡΗΤΟ 30mmx15mm με οπή καρέ 14mmx14mm,μήκος 6m,1,74kg/m</t>
  </si>
  <si>
    <t>ΛΑΜΑΡΙΝΑ ΜΑΥΡΗ ΜΗΚΟΣ 2m, ΥΨΟΣ 1m, ΠΑΧΟΣ 4mm, 62,8kg</t>
  </si>
  <si>
    <t>σγουρακης χωρις ΦΠΑ</t>
  </si>
  <si>
    <t>σγουρακης με ΦΠΑ</t>
  </si>
  <si>
    <t>τμχ</t>
  </si>
  <si>
    <t>ΛΑΜΑ πάχους 5mm, πλάτος 40mm, μήκος 6m, 1,57kg/m</t>
  </si>
  <si>
    <t>ΛΑΜΑ πάχους 8mm, πλάτος 60mm, μήκος 6m, 3,77kg/m</t>
  </si>
  <si>
    <t>ΛΑΜΑ πάχους 10mm, πλάτος 100mm, μήκος 6m, 7,85kg/m</t>
  </si>
  <si>
    <t>ΛΑΜΑ πάχους 5mm, πλάτος 60mm, μήκος 6m, 2,36kg/m</t>
  </si>
  <si>
    <t>ΛΑΜΑ πάχους 8mm, πλάτος 40mm, μήκος 6m, 2,51kg/m</t>
  </si>
  <si>
    <t>τιμη ανα κιλο</t>
  </si>
  <si>
    <t>κγ/μ</t>
  </si>
  <si>
    <t>ΚΑΡΕ  14Χ14mm  ΜΗΚΟΣ 6m, 1,54kg/m</t>
  </si>
  <si>
    <t>0,7 - 0,8</t>
  </si>
  <si>
    <t>0,8-,88 το 16x16</t>
  </si>
  <si>
    <t>ΛΑΜΑΡΙΝΑ ΜΑΥΡΗ "ΜΠΑΚΛΑΒΑΔΩΤΗ"</t>
  </si>
  <si>
    <t>ΛΑΜΑΡΙΝΑ ΜΑΥΡΗ "ΚΡΙΘΑΡΑΚΙ"</t>
  </si>
  <si>
    <t>0,96 - 1,02</t>
  </si>
  <si>
    <t>0,74 - 0,8</t>
  </si>
  <si>
    <t>0,88 - 0,93</t>
  </si>
  <si>
    <t>0,91 - 1,2</t>
  </si>
  <si>
    <t>0,86-0,95</t>
  </si>
  <si>
    <r>
      <t xml:space="preserve">τιμες </t>
    </r>
    <r>
      <rPr>
        <b/>
        <u/>
        <sz val="10"/>
        <color indexed="10"/>
        <rFont val="Arial"/>
        <family val="2"/>
        <charset val="161"/>
      </rPr>
      <t>ιντερνετ</t>
    </r>
    <r>
      <rPr>
        <b/>
        <sz val="10"/>
        <rFont val="Arial"/>
        <family val="2"/>
        <charset val="161"/>
      </rPr>
      <t xml:space="preserve"> το κιλο χωρίς μεταφορικά και ΦΠΑ</t>
    </r>
  </si>
  <si>
    <t>ΣΩΛΗΝΑ γαλβανιζε ΚΑΤΑΣΚΕΥΩΝ 1,5'Χ2mm ΜΗΚΟΥΣ 6m, 2kg/m</t>
  </si>
  <si>
    <t>ΣΩΛΗΝΑΣ γαλβανιζε  ΥΔΡΕΥΣΗΣ 1,5'Χ2mm ΜΗΚΟΥΣ 6m, 2kg/m (πράσινης, κόκκινης, κίτρινης ετικέτας)</t>
  </si>
  <si>
    <t>ΛΑΜΑΡΙΝΑ ΑΝΤΙΤΡΙΒΙΚΗ ΕΝΔΕΙΚΤΙΚΟΥ ΤΥΠΟΥ HARDOX 400</t>
  </si>
  <si>
    <t>0,68 - 0,85</t>
  </si>
  <si>
    <t>0,69 - 0,864</t>
  </si>
  <si>
    <t>0,73 - 0,93</t>
  </si>
  <si>
    <t>ποσότητα σε κιλά</t>
  </si>
  <si>
    <t>Kg</t>
  </si>
  <si>
    <t>Βάρος (Kg)</t>
  </si>
  <si>
    <t>ΣΩΛΗΝΑ ΚΑΤΑΣΚΕΥΩΝ 1,5'Χ2mm ΜΗΚΟΥΣ 6m, 2,28kg/m</t>
  </si>
  <si>
    <t>-</t>
  </si>
  <si>
    <t>ΚΑΡΕ  14Χ14mm  ΜΗΚΟΣ 6m, 1,54Kg/m</t>
  </si>
  <si>
    <t>ΕΙΔΟΣ</t>
  </si>
  <si>
    <t>ΠΟΣΟΤΗΤΑ</t>
  </si>
  <si>
    <t xml:space="preserve">ΜΟΝΑΔΑ ΜΕΤΡΗΣΗΣ </t>
  </si>
  <si>
    <t>ΒΑΡΟΣ (Kg)</t>
  </si>
  <si>
    <t>ΣΩΛΗΝΑ γαλβανιζε ΚΑΤΑΣΚΕΥΩΝ 1,5'Χ2mm ΜΗΚΟΥΣ 6m, 2,28kg/m</t>
  </si>
  <si>
    <r>
      <t xml:space="preserve">τιμες </t>
    </r>
    <r>
      <rPr>
        <b/>
        <u/>
        <sz val="8"/>
        <color indexed="10"/>
        <rFont val="Arial"/>
        <family val="2"/>
        <charset val="161"/>
      </rPr>
      <t>ιντερνετ</t>
    </r>
    <r>
      <rPr>
        <b/>
        <sz val="8"/>
        <rFont val="Arial"/>
        <family val="2"/>
        <charset val="161"/>
      </rPr>
      <t xml:space="preserve"> το κιλο χωρίς μεταφορικά και ΦΠΑ</t>
    </r>
  </si>
  <si>
    <t>ΤΙΜΗ ΜΟΝΑΔΟΣ</t>
  </si>
  <si>
    <t>ΤΡΥΠΑΝΟΒΙΔΕΣ ΔΙΑΜΕΤΡΟΥ 6,3mm ΚΑΙ ΜΗΚΟΥΣ 2,5cm (ΚΟΥΤΙ 250 ΤΜΧ)</t>
  </si>
  <si>
    <t>Λαμαρίνα μαύρη οποιουδήποτε πάχους</t>
  </si>
  <si>
    <t>ΛΑΜΑ πάχους 5mm, πλάτους 60mm, μήκος 6m, 2,36kg/m</t>
  </si>
  <si>
    <t>ΛΑΜΑ πάχους 5mm, πλάτους 40mm, μήκος 6m, 1,57kg/m</t>
  </si>
  <si>
    <t>ΛΑΜΑ πάχους 8mm, πλάτους 40mm, μήκος 6m, 2,51kg/m</t>
  </si>
  <si>
    <t>ΛΑΜΑ πάχους 8mm, πλάτους 60mm, μήκος 6m, 3,77kg/m</t>
  </si>
  <si>
    <t>ΛΑΜΑ πάχους 10mm, πλάτους 100mm, μήκος 6m, 7,85kg/m</t>
  </si>
  <si>
    <t>Κοιλοδοκός ή στραντζαριστό με μεγαλύτερη διάσταση πλευράς έως και 50mm, "Π" διάτρητο οποιασδήποτε διάστασης</t>
  </si>
  <si>
    <t>ΣΥΝΟΛΟ (€)</t>
  </si>
  <si>
    <r>
      <t xml:space="preserve">Σωλήνας </t>
    </r>
    <r>
      <rPr>
        <b/>
        <sz val="8"/>
        <rFont val="Book Antiqua"/>
        <family val="1"/>
        <charset val="161"/>
      </rPr>
      <t>ύδρευσης γαλβανιζέ</t>
    </r>
    <r>
      <rPr>
        <sz val="8"/>
        <rFont val="Book Antiqua"/>
        <family val="1"/>
        <charset val="161"/>
      </rPr>
      <t xml:space="preserve"> (πράσινης, κόκκινης, κίτρινης ετικέτας)</t>
    </r>
  </si>
  <si>
    <r>
      <t xml:space="preserve">Λαμαρίνα </t>
    </r>
    <r>
      <rPr>
        <b/>
        <sz val="8"/>
        <rFont val="Book Antiqua"/>
        <family val="1"/>
        <charset val="161"/>
      </rPr>
      <t>αντιτριβική</t>
    </r>
    <r>
      <rPr>
        <sz val="8"/>
        <rFont val="Book Antiqua"/>
        <family val="1"/>
        <charset val="161"/>
      </rPr>
      <t xml:space="preserve"> ενδεικτικού τύπου </t>
    </r>
    <r>
      <rPr>
        <b/>
        <sz val="8"/>
        <rFont val="Book Antiqua"/>
        <family val="1"/>
        <charset val="161"/>
      </rPr>
      <t>Hardox 450</t>
    </r>
  </si>
  <si>
    <r>
      <t xml:space="preserve">Δίσκος κοπής μετάλλου </t>
    </r>
    <r>
      <rPr>
        <b/>
        <sz val="8"/>
        <rFont val="Book Antiqua"/>
        <family val="1"/>
        <charset val="161"/>
      </rPr>
      <t>INOX</t>
    </r>
    <r>
      <rPr>
        <sz val="8"/>
        <rFont val="Book Antiqua"/>
        <family val="1"/>
        <charset val="161"/>
      </rPr>
      <t xml:space="preserve"> 115mm</t>
    </r>
  </si>
  <si>
    <r>
      <t xml:space="preserve">Δίσκος κοπής μετάλλου  </t>
    </r>
    <r>
      <rPr>
        <b/>
        <sz val="8"/>
        <rFont val="Book Antiqua"/>
        <family val="1"/>
        <charset val="161"/>
      </rPr>
      <t>INOX</t>
    </r>
    <r>
      <rPr>
        <sz val="8"/>
        <rFont val="Book Antiqua"/>
        <family val="1"/>
        <charset val="161"/>
      </rPr>
      <t xml:space="preserve"> 230mm</t>
    </r>
  </si>
  <si>
    <t>Τρυπανόβιδες διαμέτρου 6,3mm και μήκους μήκους 2,5cm (κουτί 250τμχ)</t>
  </si>
  <si>
    <t>Τρυπανόβιδες διαμέτρου 6,3mm και μήκους μήκους 5cm (κουτί 250τμχ)</t>
  </si>
  <si>
    <t>Ηλεκτρόδια 3,25mm (πακέτο 4kg)</t>
  </si>
  <si>
    <t>Ηλεκτρόδια 2,5mm (πακέτο 4kg)</t>
  </si>
  <si>
    <t>Κουνελόσυρμα γαλβανιζέμε οπή 25Χ12mm μήκος 25m, ύψος 1.5m</t>
  </si>
  <si>
    <t>Δίσκος λείανσης μετάλλου 230mm</t>
  </si>
  <si>
    <t>Δίσκος λείανσης μετάλλου 115mm</t>
  </si>
  <si>
    <t xml:space="preserve">Ο συντάξας
Μακριπλής Γεώργιος
Μηχ/γος μηχ/κός ΠΕ5
</t>
  </si>
  <si>
    <t xml:space="preserve">Θεωρήθηκε
Ο Δ/ντής Υπηρεσίας
Καθαριότητας και Ανακύκλωσης
Γαϊτάνος Αλέξανδρος
ΤΕ Διοικητικού Λογιστικού
</t>
  </si>
  <si>
    <r>
      <t>Πλέγμα</t>
    </r>
    <r>
      <rPr>
        <b/>
        <sz val="8"/>
        <rFont val="Book Antiqua"/>
        <family val="1"/>
        <charset val="161"/>
      </rPr>
      <t xml:space="preserve"> γαλβανιζέ </t>
    </r>
    <r>
      <rPr>
        <sz val="8"/>
        <rFont val="Book Antiqua"/>
        <family val="1"/>
        <charset val="161"/>
      </rPr>
      <t xml:space="preserve"> με οπή 5Χ10cm, μήκος 5m, ύψος 2m, πάχος 3,5mm</t>
    </r>
  </si>
  <si>
    <r>
      <t xml:space="preserve">Λαμαρίνα </t>
    </r>
    <r>
      <rPr>
        <b/>
        <sz val="8"/>
        <rFont val="Book Antiqua"/>
        <family val="1"/>
        <charset val="161"/>
      </rPr>
      <t xml:space="preserve">γαλβανιζέ </t>
    </r>
    <r>
      <rPr>
        <sz val="8"/>
        <rFont val="Book Antiqua"/>
        <family val="1"/>
        <charset val="161"/>
      </rPr>
      <t>ανεξαρτήτου</t>
    </r>
    <r>
      <rPr>
        <b/>
        <sz val="8"/>
        <rFont val="Book Antiqua"/>
        <family val="1"/>
        <charset val="161"/>
      </rPr>
      <t xml:space="preserve"> </t>
    </r>
    <r>
      <rPr>
        <sz val="8"/>
        <rFont val="Book Antiqua"/>
        <family val="1"/>
        <charset val="161"/>
      </rPr>
      <t xml:space="preserve">πάχους </t>
    </r>
  </si>
  <si>
    <t>Σωλήνας κατασκευών γαλβανιζέ ή κοιλοδοκός με μεγαλύτερη διάσταση πλευράς πάνω από 50mm, δοκοί τύπου IPN και UPN, ισοσκελείς και ανισοσκελείς γωνίες, λάμες, στρογγυλά,  τετράγωνα (καρέ) οποιασδήποτε διάστασης</t>
  </si>
  <si>
    <r>
      <rPr>
        <b/>
        <u/>
        <sz val="8"/>
        <rFont val="Book Antiqua"/>
        <family val="1"/>
        <charset val="161"/>
      </rPr>
      <t>"ΜΑΥΡΑ"</t>
    </r>
    <r>
      <rPr>
        <sz val="8"/>
        <rFont val="Book Antiqua"/>
        <family val="1"/>
        <charset val="161"/>
      </rPr>
      <t xml:space="preserve"> στραντζαριστά, κοιλοδοκοί, σωλήνες κατασκευών, δοκοί τύπου IPN και UPN, ισοσκελείς και ανισοσκελείς γωνίες, λάμες, στρογγυλά,  τετράγωνα (καρέ), "Π" διάτρητα, λαμαρίνα μαύρη </t>
    </r>
    <r>
      <rPr>
        <b/>
        <sz val="8"/>
        <rFont val="Book Antiqua"/>
        <family val="1"/>
        <charset val="161"/>
      </rPr>
      <t>οποιασδήποτε διάστασης</t>
    </r>
  </si>
  <si>
    <r>
      <rPr>
        <b/>
        <u/>
        <sz val="8"/>
        <rFont val="Book Antiqua"/>
        <family val="1"/>
        <charset val="161"/>
      </rPr>
      <t>ΓΑΛΒΑΝΙΖΕ</t>
    </r>
    <r>
      <rPr>
        <sz val="8"/>
        <rFont val="Book Antiqua"/>
        <family val="1"/>
        <charset val="161"/>
      </rPr>
      <t xml:space="preserve"> κοιλοδοκοί, στραντζαριστά, σωλήνες κατασκευών, δοκοί τύπου IPN και UPN, ισοσκελείς και ανισοσκελείς γωνίες, λάμες, στρογγυλά,  τετράγωνα (καρέ), λαμαρίνα μπακλαβαδωτή, λαμαρίνα "κριθαράκι" </t>
    </r>
    <r>
      <rPr>
        <b/>
        <sz val="8"/>
        <rFont val="Book Antiqua"/>
        <family val="1"/>
        <charset val="161"/>
      </rPr>
      <t>οποιασδήποτε διάστασης</t>
    </r>
  </si>
  <si>
    <r>
      <rPr>
        <b/>
        <u/>
        <sz val="8"/>
        <rFont val="Book Antiqua"/>
        <family val="1"/>
        <charset val="161"/>
      </rPr>
      <t>"ΜΑΥΡΗ"</t>
    </r>
    <r>
      <rPr>
        <sz val="8"/>
        <rFont val="Book Antiqua"/>
        <family val="1"/>
        <charset val="161"/>
      </rPr>
      <t xml:space="preserve"> λαμαρίνα "</t>
    </r>
    <r>
      <rPr>
        <b/>
        <sz val="8"/>
        <rFont val="Book Antiqua"/>
        <family val="1"/>
        <charset val="161"/>
      </rPr>
      <t>μπακλαβαδωτή"</t>
    </r>
    <r>
      <rPr>
        <sz val="8"/>
        <rFont val="Book Antiqua"/>
        <family val="1"/>
        <charset val="161"/>
      </rPr>
      <t xml:space="preserve"> ή "</t>
    </r>
    <r>
      <rPr>
        <b/>
        <sz val="8"/>
        <rFont val="Book Antiqua"/>
        <family val="1"/>
        <charset val="161"/>
      </rPr>
      <t>κριθαράκι" ή "DKP"</t>
    </r>
  </si>
  <si>
    <r>
      <rPr>
        <b/>
        <u/>
        <sz val="8"/>
        <rFont val="Book Antiqua"/>
        <family val="1"/>
        <charset val="161"/>
      </rPr>
      <t>ΓΑΛΒΑΝΙΖΕ</t>
    </r>
    <r>
      <rPr>
        <sz val="8"/>
        <rFont val="Book Antiqua"/>
        <family val="1"/>
        <charset val="161"/>
      </rPr>
      <t xml:space="preserve"> κοιλοδοκοί, στραντζαριστά, σωλήνες κατασκευών, δοκοί τύπου IPN και UPN, ισοσκελείς και ανισοσκελείς γωνίες, λάμες, στρογγυλά,  τετράγωνα (καρέ), λαμαρίνα "μπακλαβαδωτή", λαμαρίνα "κριθαράκι" </t>
    </r>
    <r>
      <rPr>
        <b/>
        <sz val="8"/>
        <rFont val="Book Antiqua"/>
        <family val="1"/>
        <charset val="161"/>
      </rPr>
      <t>οποιασδήποτε διάστασης</t>
    </r>
  </si>
  <si>
    <t>ΕΝΟΠΟΙΗΣΗ ΠΡΟΫΠΟΛΟΓΙΣΜΟΥ</t>
  </si>
  <si>
    <t>ΑΡΧΙΚΟΣ ΠΡΟΫΠΟΛΟΓΙΣΜΟΣ</t>
  </si>
  <si>
    <t>ΠΡΟΫΠΟΛΟΓΙΣΜΟΣ ΜΕ ΑΝΑΛΟΓΙΚΗ ΠΡΟΣΑΥΞΗΣΗ</t>
  </si>
  <si>
    <t>ΝΕΑ ΠΟΣΟΤΗΤΑ</t>
  </si>
  <si>
    <t xml:space="preserve">ΕΙΔΟΣ </t>
  </si>
  <si>
    <t>ΜΟΝ</t>
  </si>
  <si>
    <t>ΠΟΣΟΤΗΣ</t>
  </si>
  <si>
    <t>ΤΙΜΗ</t>
  </si>
  <si>
    <t>ΔΑΠΑΝΗ</t>
  </si>
  <si>
    <t>Κοιλοδοκός μαύρος  20 X 20 X 3 mm</t>
  </si>
  <si>
    <t>μέτρο</t>
  </si>
  <si>
    <t>Κοιλοδοκός μάυρος 40 X 40 X 3 mm</t>
  </si>
  <si>
    <t>Κοιλοδοκός μαύρος 60 X 60 X 3 mm</t>
  </si>
  <si>
    <t>Κοιλοδοκός μαυρος  80 X 80 X 3 mm</t>
  </si>
  <si>
    <t>Κοιλοδοκός μαύρος  100 Χ 100 Χ 3 mm</t>
  </si>
  <si>
    <t>Λάμα μαύρη 20 Χ 3 mm</t>
  </si>
  <si>
    <t>κιλό</t>
  </si>
  <si>
    <t>Λάμα μαύρη 30 Χ 3 mm</t>
  </si>
  <si>
    <t>Λάμα μαύρη 20 Χ 5 mm</t>
  </si>
  <si>
    <t>Λάμα μαύρη 20 Χ 8mm</t>
  </si>
  <si>
    <t>Λαμαρίνα κριθαράκι γαλβανιζέ  2 mm, διαστ.φύλλου 
2,00 Χ 1,00 m</t>
  </si>
  <si>
    <t>τεμ</t>
  </si>
  <si>
    <t>Λαμαρίνα κριθαράκι μαύρη  2 mm, διαστ.φύλλου 
2,00 Χ 1,00 m</t>
  </si>
  <si>
    <t>Λαμαρίνα  μαύρη  2  mm, διαστ.φύλλου 
2,00 Χ 1,00 m</t>
  </si>
  <si>
    <t xml:space="preserve">Λαμαρίνα οροφής </t>
  </si>
  <si>
    <t>Σωλήνα γαλβανιζέ 1'' βαρέως τύπου</t>
  </si>
  <si>
    <t>Σωλήνα γαλβανιζέ 1,5'' βαρέως τύπου</t>
  </si>
  <si>
    <t>Σωλήνα γαλβανιζέ 2'' βαρέως τύπου</t>
  </si>
  <si>
    <t xml:space="preserve">Καμπύλες γαλβανιζέ 1,5" </t>
  </si>
  <si>
    <t>Πλέγμα γαλβανιζέ 10 Χ 5 εκ., διαστ. φύλλου 
2,00 Χ 5,00 m</t>
  </si>
  <si>
    <t>Λαμαρίνα μαύρη πάχους 1,5 χιλ., διαστ.φύλλου 2,00 Χ 1,00 m</t>
  </si>
  <si>
    <t>Λαμαρίνα γαλβανιζέ τραπεζοειδής πάχους 0,4 mm</t>
  </si>
  <si>
    <t>Αυλακωτή λαμαρίνα γαλβανιζέ πάχους 0,4 mm</t>
  </si>
  <si>
    <t xml:space="preserve">μέτρο </t>
  </si>
  <si>
    <t xml:space="preserve">Σιδηρά διακοσμητικά τελειώματα </t>
  </si>
  <si>
    <t xml:space="preserve">συνολο </t>
  </si>
  <si>
    <t>φπα 16% ( περίπου )</t>
  </si>
  <si>
    <t>ΘΕΩΡΗΘΗΚΕ 5-2-2016</t>
  </si>
  <si>
    <t>γενικό σύνολο</t>
  </si>
  <si>
    <t xml:space="preserve">Ο Πρ/νος της Δ/νσης Τ.Υ Δήμου Χίου  </t>
  </si>
  <si>
    <t xml:space="preserve">H συντάξασα </t>
  </si>
  <si>
    <t>Ελευθέριος Παπαλάνης                                                                                                                                         ΠΕ  Πολιτικός Μηχανικός με βαθμό Β'</t>
  </si>
  <si>
    <t xml:space="preserve">Καλλίτση Γεωργία </t>
  </si>
  <si>
    <t>ΠΡΟΫΠΟΛΟΓΙΣΜΟΣ ΤΕΧΝΙΚΗΣ</t>
  </si>
  <si>
    <t>ΚΙΛΑ ΑΝΑ Μ</t>
  </si>
  <si>
    <t>Λαμαρίνα κριθαράκι μαύρη  2 mm, διαστ.φύλλου 2,00 Χ 1,00 m</t>
  </si>
  <si>
    <t xml:space="preserve">Λαμαρίνα  μαύρη  2  mm, διαστ.φύλλου 
2,00 Χ 1,00 m </t>
  </si>
  <si>
    <t>ΣΥΝΟΛΙΚΗ ΠΟΣΟΤΗΤΑ ΣΕ ΚΙΛΑ</t>
  </si>
  <si>
    <t>τιμή μελέτης δικιας μου</t>
  </si>
  <si>
    <t>συνολο</t>
  </si>
  <si>
    <t>συνολο μελέτης γεωργίας</t>
  </si>
  <si>
    <t>κιλα</t>
  </si>
  <si>
    <t>Σωλήνα γαλβανιζέ 1'' βαρέως τύπου πάχους 2,2mm</t>
  </si>
  <si>
    <t>Σωλήνα γαλβανιζέ 2'' βαρέως τύπου πάχους 2,5mm</t>
  </si>
  <si>
    <t>Σωλήνα γαλβανιζέ 1,5'' βαρέως τύπου πάχους 2,4mm</t>
  </si>
  <si>
    <t xml:space="preserve">τιμη ανα κιλο </t>
  </si>
  <si>
    <t>ποσοτητα</t>
  </si>
  <si>
    <t>Λαμαρίνα οροφής - ΑΚΥΡΗ</t>
  </si>
  <si>
    <t>ΕΧΕΙ ΑΦΑΙΡΕΘΕΙ Η ΛΑΜΑΡΙΝΑ ΟΡΟΦΗΣ</t>
  </si>
  <si>
    <t>SOS</t>
  </si>
  <si>
    <r>
      <rPr>
        <b/>
        <u/>
        <sz val="8"/>
        <rFont val="Book Antiqua"/>
        <family val="1"/>
        <charset val="161"/>
      </rPr>
      <t>"ΜΑΥΡΑ"</t>
    </r>
    <r>
      <rPr>
        <sz val="8"/>
        <rFont val="Book Antiqua"/>
        <family val="1"/>
        <charset val="161"/>
      </rPr>
      <t xml:space="preserve"> στραντζαριστά, κοιλοδοκοί, σωλήνες κατασκευών, δοκοί τύπου IPN και UPN, ισοσκελείς και ανισοσκελείς γωνίες, λάμες, στρογγυλά,  τετράγωνα (καρέ), "Π" διάτρητα, λαμαρίνα μαύρη </t>
    </r>
    <r>
      <rPr>
        <b/>
        <sz val="8"/>
        <rFont val="Book Antiqua"/>
        <family val="1"/>
        <charset val="161"/>
      </rPr>
      <t>οποιασδήποτε ΠΑΧΟΥΣ ΚΑΙ διάστασης</t>
    </r>
  </si>
  <si>
    <t xml:space="preserve">ΝΕΟΣ ΠΡΟΫΠΟΛΟΓΙΣΜΟΣ ΚΑΘΑΡΙΟΤΗΤΑΣ </t>
  </si>
  <si>
    <t>ΣΤΡΟΓΓΥΛΟΠΟΙΗΜΕΝΗ ΠΟΣΟΤΗΤΑ</t>
  </si>
  <si>
    <t>ΠΑΛΑΙΑ ΠΟΣΟΤΗΤΑ</t>
  </si>
  <si>
    <t>Κουνελόσυρμα γαλβανιζέ με οπή 25Χ12mm μήκος 25m, ύψος 1.5m</t>
  </si>
  <si>
    <t>ΦΠΑ(17%)</t>
  </si>
  <si>
    <t xml:space="preserve"> ΠΟΣΟΤΗΤΑ</t>
  </si>
  <si>
    <r>
      <rPr>
        <b/>
        <u/>
        <sz val="9"/>
        <rFont val="Book Antiqua"/>
        <family val="1"/>
        <charset val="161"/>
      </rPr>
      <t>"ΜΑΥΡΑ" οποιουσδήποτε πάχους και διάστασης:</t>
    </r>
    <r>
      <rPr>
        <sz val="9"/>
        <rFont val="Book Antiqua"/>
        <family val="1"/>
        <charset val="161"/>
      </rPr>
      <t xml:space="preserve"> στραντζαριστά, κοιλοδοκοί, σωλήνες κατασκευών, δοκοί τύπου IPN και UPN, ισοσκελείς και ανισοσκελείς γωνίες, λάμες, στρογγυλά,  τετράγωνα (καρέ), "Π" διάτρητα, λαμαρίνα μαύρη</t>
    </r>
  </si>
  <si>
    <r>
      <rPr>
        <b/>
        <u/>
        <sz val="9"/>
        <rFont val="Book Antiqua"/>
        <family val="1"/>
        <charset val="161"/>
      </rPr>
      <t>"ΜΑΥΡΗ"</t>
    </r>
    <r>
      <rPr>
        <sz val="9"/>
        <rFont val="Book Antiqua"/>
        <family val="1"/>
        <charset val="161"/>
      </rPr>
      <t xml:space="preserve"> λαμαρίνα "</t>
    </r>
    <r>
      <rPr>
        <b/>
        <sz val="9"/>
        <rFont val="Book Antiqua"/>
        <family val="1"/>
        <charset val="161"/>
      </rPr>
      <t>μπακλαβαδωτή"</t>
    </r>
    <r>
      <rPr>
        <sz val="9"/>
        <rFont val="Book Antiqua"/>
        <family val="1"/>
        <charset val="161"/>
      </rPr>
      <t xml:space="preserve"> ή "</t>
    </r>
    <r>
      <rPr>
        <b/>
        <sz val="9"/>
        <rFont val="Book Antiqua"/>
        <family val="1"/>
        <charset val="161"/>
      </rPr>
      <t>κριθαράκι", λαμαρίνα "DKP"</t>
    </r>
  </si>
  <si>
    <r>
      <rPr>
        <b/>
        <u/>
        <sz val="9"/>
        <rFont val="Book Antiqua"/>
        <family val="1"/>
        <charset val="161"/>
      </rPr>
      <t>ΓΑΛΒΑΝΙΖΕ  οποιουσδήποτε πάχους και διάστασης:</t>
    </r>
    <r>
      <rPr>
        <sz val="9"/>
        <rFont val="Book Antiqua"/>
        <family val="1"/>
        <charset val="161"/>
      </rPr>
      <t xml:space="preserve"> στραντζαριστά, κοιλοδοκοί,  σωλήνες κατασκευών, δοκοί τύπου IPN και UPN, ισοσκελείς και ανισοσκελείς γωνίες, λάμες, στρογγυλά,  τετράγωνα (καρέ), λαμαρίνα "μπακλαβαδωτή", λαμαρίνα "κριθαράκι" </t>
    </r>
  </si>
  <si>
    <r>
      <t xml:space="preserve">Λαμαρίνα </t>
    </r>
    <r>
      <rPr>
        <b/>
        <sz val="9"/>
        <rFont val="Book Antiqua"/>
        <family val="1"/>
        <charset val="161"/>
      </rPr>
      <t xml:space="preserve">γαλβανιζέ </t>
    </r>
    <r>
      <rPr>
        <sz val="9"/>
        <rFont val="Book Antiqua"/>
        <family val="1"/>
        <charset val="161"/>
      </rPr>
      <t>ανεξαρτήτου</t>
    </r>
    <r>
      <rPr>
        <b/>
        <sz val="9"/>
        <rFont val="Book Antiqua"/>
        <family val="1"/>
        <charset val="161"/>
      </rPr>
      <t xml:space="preserve"> </t>
    </r>
    <r>
      <rPr>
        <sz val="9"/>
        <rFont val="Book Antiqua"/>
        <family val="1"/>
        <charset val="161"/>
      </rPr>
      <t xml:space="preserve">πάχους </t>
    </r>
  </si>
  <si>
    <r>
      <t>Πλέγμα</t>
    </r>
    <r>
      <rPr>
        <b/>
        <sz val="9"/>
        <rFont val="Book Antiqua"/>
        <family val="1"/>
        <charset val="161"/>
      </rPr>
      <t xml:space="preserve"> γαλβανιζέ </t>
    </r>
    <r>
      <rPr>
        <sz val="9"/>
        <rFont val="Book Antiqua"/>
        <family val="1"/>
        <charset val="161"/>
      </rPr>
      <t xml:space="preserve"> με οπή 5Χ10cm, μήκος 5m, ύψος 2m, πάχος 3,5mm</t>
    </r>
  </si>
  <si>
    <r>
      <t xml:space="preserve">Δίσκος κοπής μετάλλου  </t>
    </r>
    <r>
      <rPr>
        <b/>
        <sz val="9"/>
        <rFont val="Book Antiqua"/>
        <family val="1"/>
        <charset val="161"/>
      </rPr>
      <t>INOX</t>
    </r>
    <r>
      <rPr>
        <sz val="9"/>
        <rFont val="Book Antiqua"/>
        <family val="1"/>
        <charset val="161"/>
      </rPr>
      <t xml:space="preserve"> 230mm</t>
    </r>
  </si>
  <si>
    <r>
      <t xml:space="preserve">Δίσκος κοπής μετάλλου </t>
    </r>
    <r>
      <rPr>
        <b/>
        <sz val="9"/>
        <rFont val="Book Antiqua"/>
        <family val="1"/>
        <charset val="161"/>
      </rPr>
      <t>INOX</t>
    </r>
    <r>
      <rPr>
        <sz val="9"/>
        <rFont val="Book Antiqua"/>
        <family val="1"/>
        <charset val="161"/>
      </rPr>
      <t xml:space="preserve"> 115mm</t>
    </r>
  </si>
  <si>
    <t>"ΜΑΥΡΑ" στραντζαριστά, κοιλοδοκοί, σωλήνες κατασκευών, δοκοί τύπου IPN και UPN, ισοσκελείς και ανισοσκελείς γωνίες, λάμες, στρογγυλά,  τετράγωνα (καρέ), "Π" διάτρητα, λαμαρίνα μαύρη οποιασδήποτε διάστασης</t>
  </si>
  <si>
    <t>ΓΑΛΒΑΝΙΖΕ κοιλοδοκοί, στραντζαριστά, σωλήνες κατασκευών, δοκοί τύπου IPN και UPN, ισοσκελείς και ανισοσκελείς γωνίες, λάμες, στρογγυλά,  τετράγωνα (καρέ), λαμαρίνα "μπακλαβαδωτή", λαμαρίνα "κριθαράκι" οποιασδήποτε διάστασης</t>
  </si>
  <si>
    <t>Σωλήνας ύδρευσης γαλβανιζέ (πράσινης, κόκκινης, κίτρινης ετικέτας)</t>
  </si>
  <si>
    <t xml:space="preserve">Λαμαρίνα γαλβανιζέ ανεξαρτήτου πάχους </t>
  </si>
  <si>
    <t>"ΜΑΥΡΗ" λαμαρίνα "μπακλαβαδωτή" ή "κριθαράκι" ή "DKP"</t>
  </si>
  <si>
    <t>Λαμαρίνα αντιτριβική ενδεικτικού τύπου Hardox 450</t>
  </si>
  <si>
    <t>Πλέγμα γαλβανιζέ  με οπή 5Χ10cm, μήκος 5m, ύψος 2m, πάχος 3,5mm</t>
  </si>
  <si>
    <t>ΠΡΟΫΠΟΛΟΓΙΣΜΟΣ ΚΑΘΑΡΙΟΤΗΤΑΣ 2017</t>
  </si>
  <si>
    <t>ΠΡΟΫΠΟΛΟΓΙΣΜΟΣ ΚΑΘΑΡΙΟΤΗΤΑΣ 2016</t>
  </si>
  <si>
    <t>ΠΡΟΫΠΟΛΟΓΙΣΜΟΣ ΤΕΧΝΙΚΗΣ ΥΠΗΡΕΣΙΑΣ</t>
  </si>
  <si>
    <t>Λαμαρίνα γαλβανιζέ τραπεζοειδής οποιουδήποτε πάχους και πλάτους</t>
  </si>
  <si>
    <t>Αυλακωτή λαμαρίνα γαλβανιζέ οποιουδήποτε πάχους και πλάτους</t>
  </si>
  <si>
    <r>
      <rPr>
        <b/>
        <u/>
        <sz val="9"/>
        <rFont val="Book Antiqua"/>
        <family val="1"/>
        <charset val="161"/>
      </rPr>
      <t>ΓΑΛΒΑΝΙΖΕ</t>
    </r>
    <r>
      <rPr>
        <sz val="9"/>
        <rFont val="Book Antiqua"/>
        <family val="1"/>
        <charset val="161"/>
      </rPr>
      <t xml:space="preserve"> πλέγμα</t>
    </r>
    <r>
      <rPr>
        <b/>
        <sz val="9"/>
        <rFont val="Book Antiqua"/>
        <family val="1"/>
        <charset val="161"/>
      </rPr>
      <t xml:space="preserve"> </t>
    </r>
    <r>
      <rPr>
        <sz val="9"/>
        <rFont val="Book Antiqua"/>
        <family val="1"/>
        <charset val="161"/>
      </rPr>
      <t>με οπή 5Χ10cm, μήκος 5m, ύψος 2m, πάχος 3,5mm</t>
    </r>
  </si>
  <si>
    <r>
      <rPr>
        <b/>
        <u/>
        <sz val="9"/>
        <rFont val="Book Antiqua"/>
        <family val="1"/>
        <charset val="161"/>
      </rPr>
      <t xml:space="preserve">ΓΑΛΒΑΝΙΖΕ </t>
    </r>
    <r>
      <rPr>
        <sz val="9"/>
        <rFont val="Book Antiqua"/>
        <family val="1"/>
        <charset val="161"/>
      </rPr>
      <t>Κουνελόσυρμα με οπή 25Χ12mm μήκος 25m, ύψος 1.5m</t>
    </r>
  </si>
  <si>
    <r>
      <rPr>
        <b/>
        <u/>
        <sz val="9"/>
        <rFont val="Book Antiqua"/>
        <family val="1"/>
        <charset val="161"/>
      </rPr>
      <t>"ΜΑΥΡΑ"</t>
    </r>
    <r>
      <rPr>
        <sz val="9"/>
        <rFont val="Book Antiqua"/>
        <family val="1"/>
        <charset val="161"/>
      </rPr>
      <t xml:space="preserve"> </t>
    </r>
    <r>
      <rPr>
        <b/>
        <u/>
        <sz val="9"/>
        <rFont val="Book Antiqua"/>
        <family val="1"/>
        <charset val="161"/>
      </rPr>
      <t xml:space="preserve">οποιουδήποτε πάχους και διάστασης: </t>
    </r>
    <r>
      <rPr>
        <sz val="9"/>
        <rFont val="Book Antiqua"/>
        <family val="1"/>
        <charset val="161"/>
      </rPr>
      <t>1)λαμαρίνα "</t>
    </r>
    <r>
      <rPr>
        <b/>
        <sz val="9"/>
        <rFont val="Book Antiqua"/>
        <family val="1"/>
        <charset val="161"/>
      </rPr>
      <t xml:space="preserve">μπακλαβαδωτή", </t>
    </r>
    <r>
      <rPr>
        <sz val="9"/>
        <rFont val="Book Antiqua"/>
        <family val="1"/>
        <charset val="161"/>
      </rPr>
      <t>2)λαμαρίνα "</t>
    </r>
    <r>
      <rPr>
        <b/>
        <sz val="9"/>
        <rFont val="Book Antiqua"/>
        <family val="1"/>
        <charset val="161"/>
      </rPr>
      <t xml:space="preserve">κριθαράκι" </t>
    </r>
    <r>
      <rPr>
        <sz val="9"/>
        <rFont val="Book Antiqua"/>
        <family val="1"/>
        <charset val="161"/>
      </rPr>
      <t>3)λαμαρίνα</t>
    </r>
    <r>
      <rPr>
        <b/>
        <sz val="9"/>
        <rFont val="Book Antiqua"/>
        <family val="1"/>
        <charset val="161"/>
      </rPr>
      <t xml:space="preserve"> "DKP" </t>
    </r>
    <r>
      <rPr>
        <sz val="9"/>
        <rFont val="Book Antiqua"/>
        <family val="1"/>
        <charset val="161"/>
      </rPr>
      <t>4)</t>
    </r>
    <r>
      <rPr>
        <b/>
        <sz val="9"/>
        <rFont val="Book Antiqua"/>
        <family val="1"/>
        <charset val="161"/>
      </rPr>
      <t>"Π" διάτρητα</t>
    </r>
  </si>
  <si>
    <r>
      <rPr>
        <b/>
        <u/>
        <sz val="9"/>
        <rFont val="Book Antiqua"/>
        <family val="1"/>
        <charset val="161"/>
      </rPr>
      <t>ΓΑΛΒΑΝΙΖΕ</t>
    </r>
    <r>
      <rPr>
        <sz val="9"/>
        <rFont val="Book Antiqua"/>
        <family val="1"/>
        <charset val="161"/>
      </rPr>
      <t xml:space="preserve"> σωλήνας </t>
    </r>
    <r>
      <rPr>
        <b/>
        <sz val="9"/>
        <rFont val="Book Antiqua"/>
        <family val="1"/>
        <charset val="161"/>
      </rPr>
      <t xml:space="preserve">ύδρευσης </t>
    </r>
    <r>
      <rPr>
        <sz val="9"/>
        <rFont val="Book Antiqua"/>
        <family val="1"/>
        <charset val="161"/>
      </rPr>
      <t xml:space="preserve"> (πράσινης, κόκκινης, κίτρινης ετικέτας)</t>
    </r>
  </si>
  <si>
    <t>τεχνικη υπηρεσια</t>
  </si>
  <si>
    <t>καθαριοτητα 2017</t>
  </si>
  <si>
    <t>καθαριοτ. 2016</t>
  </si>
  <si>
    <r>
      <rPr>
        <b/>
        <u/>
        <sz val="9"/>
        <rFont val="Book Antiqua"/>
        <family val="1"/>
        <charset val="161"/>
      </rPr>
      <t>"ΜΑΥΡΑ" οποιουδήποτε πάχους και διάστασης:</t>
    </r>
    <r>
      <rPr>
        <sz val="9"/>
        <rFont val="Book Antiqua"/>
        <family val="1"/>
        <charset val="161"/>
      </rPr>
      <t xml:space="preserve">                     1) στραντζαριστά 2) κοιλοδοκοί 3) σωλήνες κατασκευών 4) δοκοί τύπου IPN και UPN 5) ισοσκελείς και ανισοσκελείς γωνίες 6) λάμες 7) στρογγυλά 8) τετράγωνα (καρέ) 9) λαμαρίνα μαύρη</t>
    </r>
  </si>
  <si>
    <r>
      <rPr>
        <b/>
        <u/>
        <sz val="9"/>
        <rFont val="Book Antiqua"/>
        <family val="1"/>
        <charset val="161"/>
      </rPr>
      <t xml:space="preserve">"ΜΑΥΡΑ" οποιουδήποτε πάχους και διάστασης: </t>
    </r>
    <r>
      <rPr>
        <u/>
        <sz val="9"/>
        <rFont val="Book Antiqua"/>
        <family val="1"/>
        <charset val="161"/>
      </rPr>
      <t>1)λαμαρίνα "μπακλαβαδωτή", 2)λαμαρίνα "κριθαράκι" 3)λαμαρίνα "DKP" 4)"Π" διάτρητα</t>
    </r>
  </si>
  <si>
    <t>"ΜΑΥΡΑ" οποιουδήποτε πάχους και διάστασης:                     1) στραντζαριστά 2) κοιλοδοκοί 3) σωλήνες κατασκευών 4) δοκοί τύπου IPN και UPN 5) ισοσκελείς και ανισοσκελείς γωνίες 6) λάμες 7) στρογγυλά 8) τετράγωνα (καρέ) 9) λαμαρίνα μαύρη</t>
  </si>
  <si>
    <t xml:space="preserve">ΓΑΛΒΑΝΙΖΕ  οποιουδήποτε πάχους και διάστασης: 1) στραντζαριστά 2) κοιλοδοκοί 3) σωλήνες κατασκευών 4) δοκοί τύπου IPN και UPN 5) ισοσκελείς και ανισοσκελείς γωνίες 6) λάμες 7) στρογγυλά 8) τετράγωνα (καρέ) 9) λαμαρίνα "μπακλαβαδωτή" 10)λαμαρίνα "κριθαράκι" </t>
  </si>
  <si>
    <r>
      <rPr>
        <b/>
        <u/>
        <sz val="9"/>
        <rFont val="Book Antiqua"/>
        <family val="1"/>
        <charset val="161"/>
      </rPr>
      <t>ΑΝΤΙΤΡΙΒΙΚΗ</t>
    </r>
    <r>
      <rPr>
        <sz val="9"/>
        <rFont val="Book Antiqua"/>
        <family val="1"/>
        <charset val="161"/>
      </rPr>
      <t xml:space="preserve"> λαμαρίνα ενδεικτικού τύπου </t>
    </r>
    <r>
      <rPr>
        <b/>
        <sz val="9"/>
        <rFont val="Book Antiqua"/>
        <family val="1"/>
        <charset val="161"/>
      </rPr>
      <t>Hardox 450</t>
    </r>
  </si>
  <si>
    <r>
      <rPr>
        <b/>
        <u/>
        <sz val="9"/>
        <rFont val="Book Antiqua"/>
        <family val="1"/>
        <charset val="161"/>
      </rPr>
      <t>ΓΑΛΒΑΝΙΖΕ</t>
    </r>
    <r>
      <rPr>
        <sz val="9"/>
        <rFont val="Book Antiqua"/>
        <family val="1"/>
        <charset val="161"/>
      </rPr>
      <t xml:space="preserve"> λαμαρίνα ανεξαρτήτου</t>
    </r>
    <r>
      <rPr>
        <b/>
        <sz val="9"/>
        <rFont val="Book Antiqua"/>
        <family val="1"/>
        <charset val="161"/>
      </rPr>
      <t xml:space="preserve"> </t>
    </r>
    <r>
      <rPr>
        <sz val="9"/>
        <rFont val="Book Antiqua"/>
        <family val="1"/>
        <charset val="161"/>
      </rPr>
      <t>πάχους και πλάτους</t>
    </r>
  </si>
  <si>
    <r>
      <t xml:space="preserve">ΠΡΟΫΠΟΛΟΓΙΣΜΟΣ </t>
    </r>
    <r>
      <rPr>
        <sz val="14"/>
        <rFont val="Book Antiqua"/>
        <family val="1"/>
        <charset val="161"/>
      </rPr>
      <t>*</t>
    </r>
    <r>
      <rPr>
        <sz val="12"/>
        <rFont val="Book Antiqua"/>
        <family val="1"/>
        <charset val="161"/>
      </rPr>
      <t xml:space="preserve"> ΠΡΟΜΗΘΕΙΑΣ ΥΛΙΚΩΝ ΕΠΙΣΚΕΥΗΣ ΛΟΙΠΩΝ ΕΓΚΑΤΑΣΤΑΣΕΩΝ</t>
    </r>
  </si>
  <si>
    <r>
      <rPr>
        <b/>
        <u/>
        <sz val="9"/>
        <rFont val="Book Antiqua"/>
        <family val="1"/>
        <charset val="161"/>
      </rPr>
      <t>ΓΑΛΒΑΝΙΖΕ  οποιουδήποτε πάχους και διάστασης:</t>
    </r>
    <r>
      <rPr>
        <sz val="9"/>
        <rFont val="Book Antiqua"/>
        <family val="1"/>
        <charset val="161"/>
      </rPr>
      <t xml:space="preserve"> 1)στραντζαριστά 2)κοιλοδοκοί 3)σωλήνες κατασκευών 4)δοκοί τύπου IPN και UPN 5)ισοσκελείς και ανισοσκελείς γωνίες 6)λάμες 7)στρογγυλά 8)τετράγωνα (καρέ) 9)λαμαρίνα </t>
    </r>
    <r>
      <rPr>
        <b/>
        <sz val="9"/>
        <rFont val="Book Antiqua"/>
        <family val="1"/>
        <charset val="161"/>
      </rPr>
      <t>"μπακλαβαδωτή"</t>
    </r>
    <r>
      <rPr>
        <sz val="9"/>
        <rFont val="Book Antiqua"/>
        <family val="1"/>
        <charset val="161"/>
      </rPr>
      <t xml:space="preserve"> 10)λαμαρίνα </t>
    </r>
    <r>
      <rPr>
        <b/>
        <sz val="9"/>
        <rFont val="Book Antiqua"/>
        <family val="1"/>
        <charset val="161"/>
      </rPr>
      <t>"κριθαράκι"</t>
    </r>
    <r>
      <rPr>
        <sz val="9"/>
        <rFont val="Book Antiqua"/>
        <family val="1"/>
        <charset val="161"/>
      </rPr>
      <t xml:space="preserve"> </t>
    </r>
  </si>
  <si>
    <t xml:space="preserve">* Στον προϋπολογισμό συμπεριλαμβάνονται: 
- ογδόντα (80) μορφοποιήσεις σε καμπύλη (‘’κουρμπαρίσματα’’) σωλήνα γαλβανιζέ 1.5’’ μήκους 3m
- ογδόντα (80) κοπές λαμαρίνας 2m x 1m σε 4 τεμάχια και
- εξήντα (60) μορφοποιήσεις σε κάμψη (‘’στραντζαρίσματα’’)  
</t>
  </si>
  <si>
    <t xml:space="preserve">* Στον προϋπολογισμό συμπεριλαμβάνονται: 
- δέκα (10) μορφοποιήσεις σε καμπύλη (‘’κουρμπαρίσματα’’) σωλήνα γαλβανιζέ 1.5’’ μήκους 3m
- δέκα (10) κοπές λαμαρίνας 2m x 1m σε 4 τεμάχια και
- πέντε (10) μορφοποιήσεις σε κάμψη (‘’στραντζαρίσματα’’)  
</t>
  </si>
  <si>
    <t>kg</t>
  </si>
  <si>
    <t xml:space="preserve">* Στον προϋπολογισμό συμπεριλαμβάνονται: 
- δεκαπέντε (50) μορφοποιήσεις σε καμπύλη (‘’κουρμπαρίσματα’’) σωλήνα γαλβανιζέ 1.5’’ μήκους 3m
- δεκαπέντε (50) κοπές λαμαρίνας 2m x 1m σε 4 τεμάχια και
- δέκα (30) μορφοποιήσεις σε κάμψη (‘’στραντζαρίσματα’’)  
</t>
  </si>
  <si>
    <t>ΣΥΝΟΛΟ ΔΑΠΑΝΗΣ (€)</t>
  </si>
  <si>
    <r>
      <rPr>
        <b/>
        <u/>
        <sz val="9"/>
        <rFont val="Verdana"/>
        <family val="2"/>
        <charset val="161"/>
      </rPr>
      <t>"ΜΑΥΡΟΣ"</t>
    </r>
    <r>
      <rPr>
        <sz val="9"/>
        <rFont val="Verdana"/>
        <family val="2"/>
        <charset val="161"/>
      </rPr>
      <t xml:space="preserve"> Κοιλιοδοκός ή Στρατζαριστό ή Σωλήνας Κατασκευών,  οποιασδήποτε διάστασης </t>
    </r>
  </si>
  <si>
    <r>
      <rPr>
        <b/>
        <sz val="9"/>
        <rFont val="Verdana"/>
        <family val="2"/>
        <charset val="161"/>
      </rPr>
      <t>"ΜΑΥΡΟΣ"</t>
    </r>
    <r>
      <rPr>
        <sz val="9"/>
        <rFont val="Verdana"/>
        <family val="2"/>
        <charset val="161"/>
      </rPr>
      <t xml:space="preserve"> Μορφοσίδερος (Γωνία, Στρογγυλό, UPN, IPN, ΚAPPE, Λάμες, κλπ.) Οποιασδήποτε διάστασης &amp; "Π" διάτρητα </t>
    </r>
  </si>
  <si>
    <r>
      <rPr>
        <b/>
        <u/>
        <sz val="9"/>
        <rFont val="Verdana"/>
        <family val="2"/>
        <charset val="161"/>
      </rPr>
      <t>"ΜΑΥΡH"</t>
    </r>
    <r>
      <rPr>
        <sz val="9"/>
        <rFont val="Verdana"/>
        <family val="2"/>
        <charset val="161"/>
      </rPr>
      <t xml:space="preserve"> Λαμαρίνα οποιουσδήποτε πάχους και διάστασης. </t>
    </r>
  </si>
  <si>
    <r>
      <rPr>
        <b/>
        <u/>
        <sz val="9"/>
        <rFont val="Verdana"/>
        <family val="2"/>
        <charset val="161"/>
      </rPr>
      <t>"ΜΑΥΡΗ"</t>
    </r>
    <r>
      <rPr>
        <sz val="9"/>
        <rFont val="Verdana"/>
        <family val="2"/>
        <charset val="161"/>
      </rPr>
      <t xml:space="preserve">  Λαμαρίνα "μπακλαβαδωτή", λαμαρίνα "κριθαράκι" λαμαρίνα "DKP", "Π" διάτρητα</t>
    </r>
  </si>
  <si>
    <r>
      <rPr>
        <b/>
        <u/>
        <sz val="9"/>
        <rFont val="Verdana"/>
        <family val="2"/>
        <charset val="161"/>
      </rPr>
      <t xml:space="preserve">"ΓΑΛΒΑΝΙΖΕ" </t>
    </r>
    <r>
      <rPr>
        <sz val="9"/>
        <rFont val="Verdana"/>
        <family val="2"/>
        <charset val="161"/>
      </rPr>
      <t xml:space="preserve"> Μορφοσίδερος Γωνία, Στρογγυλό, δοκοί τύπου IPN, UPN, ΚΑPPE, ισοσκελείς και ανισοσκελείς γωνίες, λάμες, στρογγυλά &amp; τετράγωνα (καρέ) </t>
    </r>
  </si>
  <si>
    <r>
      <rPr>
        <b/>
        <sz val="9"/>
        <rFont val="Verdana"/>
        <family val="2"/>
        <charset val="161"/>
      </rPr>
      <t>"ΓΑΛΒΑΝΙΖΕ"</t>
    </r>
    <r>
      <rPr>
        <sz val="9"/>
        <rFont val="Verdana"/>
        <family val="2"/>
        <charset val="161"/>
      </rPr>
      <t xml:space="preserve"> Κοιλιοδοκοί, στραντζαροστά, σωλήνες κατασκευών οπιασδήποτε διάστασης</t>
    </r>
  </si>
  <si>
    <r>
      <rPr>
        <b/>
        <u/>
        <sz val="9"/>
        <rFont val="Verdana"/>
        <family val="2"/>
        <charset val="161"/>
      </rPr>
      <t>"ΓΑΛΒΑΝΙΖΕ"</t>
    </r>
    <r>
      <rPr>
        <sz val="9"/>
        <rFont val="Verdana"/>
        <family val="2"/>
        <charset val="161"/>
      </rPr>
      <t xml:space="preserve"> Λαμαρίνα μπακλαβαδωτή, κριθαράκι </t>
    </r>
  </si>
  <si>
    <r>
      <rPr>
        <b/>
        <u/>
        <sz val="9"/>
        <rFont val="Verdana"/>
        <family val="2"/>
        <charset val="161"/>
      </rPr>
      <t>ΓΑΛΒΑΝΙΖΕ</t>
    </r>
    <r>
      <rPr>
        <sz val="9"/>
        <rFont val="Verdana"/>
        <family val="2"/>
        <charset val="161"/>
      </rPr>
      <t xml:space="preserve"> σωλήνας </t>
    </r>
    <r>
      <rPr>
        <b/>
        <sz val="9"/>
        <rFont val="Verdana"/>
        <family val="2"/>
        <charset val="161"/>
      </rPr>
      <t xml:space="preserve">ύδρευσης </t>
    </r>
    <r>
      <rPr>
        <sz val="9"/>
        <rFont val="Verdana"/>
        <family val="2"/>
        <charset val="161"/>
      </rPr>
      <t xml:space="preserve"> (πράσινης, κόκκινης, κίτρινης ετικέτας)</t>
    </r>
  </si>
  <si>
    <r>
      <rPr>
        <b/>
        <u/>
        <sz val="9"/>
        <rFont val="Verdana"/>
        <family val="2"/>
        <charset val="161"/>
      </rPr>
      <t>"ΓΑΛΒΑΝΙΖΕ"</t>
    </r>
    <r>
      <rPr>
        <sz val="9"/>
        <rFont val="Verdana"/>
        <family val="2"/>
        <charset val="161"/>
      </rPr>
      <t xml:space="preserve"> Λαμαρίνα οποιασδήποτε διάστασης</t>
    </r>
  </si>
  <si>
    <r>
      <rPr>
        <b/>
        <u/>
        <sz val="9"/>
        <rFont val="Verdana"/>
        <family val="2"/>
        <charset val="161"/>
      </rPr>
      <t>ΑΝΤΙΤΡΙΒΙΚΗ</t>
    </r>
    <r>
      <rPr>
        <sz val="9"/>
        <rFont val="Verdana"/>
        <family val="2"/>
        <charset val="161"/>
      </rPr>
      <t xml:space="preserve"> λαμαρίνα ενδεικτικού τύπου </t>
    </r>
    <r>
      <rPr>
        <b/>
        <sz val="9"/>
        <rFont val="Verdana"/>
        <family val="2"/>
        <charset val="161"/>
      </rPr>
      <t>Hardox 450</t>
    </r>
  </si>
  <si>
    <r>
      <rPr>
        <b/>
        <u/>
        <sz val="9"/>
        <rFont val="Verdana"/>
        <family val="2"/>
        <charset val="161"/>
      </rPr>
      <t>ΓΑΛΒΑΝΙΖΕ</t>
    </r>
    <r>
      <rPr>
        <sz val="9"/>
        <rFont val="Verdana"/>
        <family val="2"/>
        <charset val="161"/>
      </rPr>
      <t xml:space="preserve"> πλέγμα</t>
    </r>
    <r>
      <rPr>
        <b/>
        <sz val="9"/>
        <rFont val="Verdana"/>
        <family val="2"/>
        <charset val="161"/>
      </rPr>
      <t xml:space="preserve"> </t>
    </r>
    <r>
      <rPr>
        <sz val="9"/>
        <rFont val="Verdana"/>
        <family val="2"/>
        <charset val="161"/>
      </rPr>
      <t>με οπή 5Χ10cm, μήκος 5m, ύψος 2m, πάχος 3,5mm</t>
    </r>
  </si>
  <si>
    <r>
      <rPr>
        <b/>
        <u/>
        <sz val="9"/>
        <rFont val="Verdana"/>
        <family val="2"/>
        <charset val="161"/>
      </rPr>
      <t xml:space="preserve">ΓΑΛΒΑΝΙΖΕ </t>
    </r>
    <r>
      <rPr>
        <sz val="9"/>
        <rFont val="Verdana"/>
        <family val="2"/>
        <charset val="161"/>
      </rPr>
      <t>Κουνελόσυρμα με οπή 25Χ12mm μήκος 25m, ύψος 1.5m</t>
    </r>
  </si>
  <si>
    <r>
      <t xml:space="preserve">Δίσκος κοπής μετάλλου  </t>
    </r>
    <r>
      <rPr>
        <b/>
        <sz val="9"/>
        <rFont val="Verdana"/>
        <family val="2"/>
        <charset val="161"/>
      </rPr>
      <t>INOX</t>
    </r>
    <r>
      <rPr>
        <sz val="9"/>
        <rFont val="Verdana"/>
        <family val="2"/>
        <charset val="161"/>
      </rPr>
      <t xml:space="preserve"> 230mm</t>
    </r>
  </si>
  <si>
    <r>
      <t xml:space="preserve">Δίσκος κοπής μετάλλου </t>
    </r>
    <r>
      <rPr>
        <b/>
        <sz val="9"/>
        <rFont val="Verdana"/>
        <family val="2"/>
        <charset val="161"/>
      </rPr>
      <t>INOX 125 X 1 X22.23mm</t>
    </r>
  </si>
  <si>
    <t xml:space="preserve">ΕΝΤΥΠΟ ΠΡΟΣΦΟΡΑΣ ΓΙΑ ΤΗΝ ΠΡΟΜΗΘΕΙΑ * ΠΡΟΜΗΘΕΙΑ ΣΙΔΗΡΩΝ ΥΛΙΚΩΝ </t>
  </si>
</sst>
</file>

<file path=xl/styles.xml><?xml version="1.0" encoding="utf-8"?>
<styleSheet xmlns="http://schemas.openxmlformats.org/spreadsheetml/2006/main">
  <fonts count="38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u/>
      <sz val="10"/>
      <color indexed="10"/>
      <name val="Arial"/>
      <family val="2"/>
      <charset val="161"/>
    </font>
    <font>
      <b/>
      <sz val="8"/>
      <name val="Arial"/>
      <family val="2"/>
      <charset val="161"/>
    </font>
    <font>
      <b/>
      <sz val="6"/>
      <name val="Arial"/>
      <family val="2"/>
      <charset val="161"/>
    </font>
    <font>
      <sz val="6"/>
      <name val="Arial"/>
      <family val="2"/>
      <charset val="161"/>
    </font>
    <font>
      <b/>
      <u/>
      <sz val="8"/>
      <color indexed="10"/>
      <name val="Arial"/>
      <family val="2"/>
      <charset val="161"/>
    </font>
    <font>
      <sz val="8"/>
      <name val="Book Antiqua"/>
      <family val="1"/>
      <charset val="161"/>
    </font>
    <font>
      <sz val="7"/>
      <name val="Book Antiqua"/>
      <family val="1"/>
      <charset val="161"/>
    </font>
    <font>
      <b/>
      <sz val="8"/>
      <name val="Book Antiqua"/>
      <family val="1"/>
      <charset val="161"/>
    </font>
    <font>
      <sz val="10"/>
      <name val="Book Antiqua"/>
      <family val="1"/>
      <charset val="161"/>
    </font>
    <font>
      <b/>
      <u/>
      <sz val="8"/>
      <name val="Book Antiqua"/>
      <family val="1"/>
      <charset val="161"/>
    </font>
    <font>
      <b/>
      <sz val="10"/>
      <name val="Book Antiqua"/>
      <family val="1"/>
      <charset val="161"/>
    </font>
    <font>
      <sz val="9"/>
      <name val="Times New Roman"/>
      <family val="1"/>
      <charset val="161"/>
    </font>
    <font>
      <sz val="10"/>
      <name val="Arial Greek"/>
    </font>
    <font>
      <b/>
      <sz val="11"/>
      <name val="Arial"/>
      <family val="2"/>
      <charset val="161"/>
    </font>
    <font>
      <sz val="8"/>
      <name val="Arial"/>
      <family val="2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14"/>
      <name val="Book Antiqua"/>
      <family val="1"/>
      <charset val="161"/>
    </font>
    <font>
      <sz val="12"/>
      <name val="Book Antiqua"/>
      <family val="1"/>
      <charset val="161"/>
    </font>
    <font>
      <b/>
      <sz val="9"/>
      <name val="Book Antiqua"/>
      <family val="1"/>
      <charset val="161"/>
    </font>
    <font>
      <b/>
      <sz val="11"/>
      <name val="Book Antiqua"/>
      <family val="1"/>
      <charset val="161"/>
    </font>
    <font>
      <b/>
      <sz val="15"/>
      <name val="Arial"/>
      <family val="2"/>
      <charset val="161"/>
    </font>
    <font>
      <sz val="9"/>
      <name val="Book Antiqua"/>
      <family val="1"/>
      <charset val="161"/>
    </font>
    <font>
      <b/>
      <u/>
      <sz val="9"/>
      <name val="Book Antiqua"/>
      <family val="1"/>
      <charset val="161"/>
    </font>
    <font>
      <u/>
      <sz val="9"/>
      <name val="Book Antiqua"/>
      <family val="1"/>
      <charset val="161"/>
    </font>
    <font>
      <sz val="16"/>
      <name val="Arial"/>
      <family val="2"/>
      <charset val="161"/>
    </font>
    <font>
      <sz val="9"/>
      <name val="Verdana"/>
      <family val="2"/>
      <charset val="161"/>
    </font>
    <font>
      <b/>
      <sz val="9"/>
      <name val="Verdana"/>
      <family val="2"/>
      <charset val="161"/>
    </font>
    <font>
      <b/>
      <u/>
      <sz val="9"/>
      <name val="Verdana"/>
      <family val="2"/>
      <charset val="161"/>
    </font>
    <font>
      <sz val="12"/>
      <name val="Verdana"/>
      <family val="2"/>
      <charset val="161"/>
    </font>
    <font>
      <sz val="10"/>
      <color rgb="FFFF000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" fillId="0" borderId="0"/>
  </cellStyleXfs>
  <cellXfs count="172">
    <xf numFmtId="0" fontId="0" fillId="0" borderId="0" xfId="0"/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1" fillId="0" borderId="0" xfId="1" applyNumberFormat="1" applyFont="1" applyBorder="1" applyAlignment="1">
      <alignment horizontal="left" wrapText="1"/>
    </xf>
    <xf numFmtId="0" fontId="19" fillId="0" borderId="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0" fontId="21" fillId="6" borderId="4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4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left" wrapText="1"/>
    </xf>
    <xf numFmtId="0" fontId="22" fillId="0" borderId="1" xfId="2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22" fillId="0" borderId="1" xfId="2" applyNumberFormat="1" applyFont="1" applyBorder="1" applyAlignment="1">
      <alignment horizontal="left"/>
    </xf>
    <xf numFmtId="4" fontId="23" fillId="0" borderId="1" xfId="2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4" fontId="20" fillId="0" borderId="0" xfId="0" applyNumberFormat="1" applyFont="1" applyAlignment="1">
      <alignment horizontal="right"/>
    </xf>
    <xf numFmtId="0" fontId="20" fillId="7" borderId="4" xfId="0" applyFont="1" applyFill="1" applyBorder="1" applyAlignment="1">
      <alignment vertical="top" wrapText="1"/>
    </xf>
    <xf numFmtId="0" fontId="21" fillId="9" borderId="4" xfId="0" applyFont="1" applyFill="1" applyBorder="1" applyAlignment="1">
      <alignment vertical="top" wrapText="1"/>
    </xf>
    <xf numFmtId="0" fontId="21" fillId="9" borderId="1" xfId="0" applyFont="1" applyFill="1" applyBorder="1" applyAlignment="1">
      <alignment vertical="top" wrapText="1"/>
    </xf>
    <xf numFmtId="0" fontId="21" fillId="7" borderId="1" xfId="0" applyFont="1" applyFill="1" applyBorder="1" applyAlignment="1">
      <alignment vertical="top" wrapText="1"/>
    </xf>
    <xf numFmtId="0" fontId="21" fillId="7" borderId="4" xfId="0" applyFont="1" applyFill="1" applyBorder="1" applyAlignment="1">
      <alignment vertical="top" wrapText="1"/>
    </xf>
    <xf numFmtId="0" fontId="20" fillId="8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wrapText="1"/>
    </xf>
    <xf numFmtId="4" fontId="20" fillId="7" borderId="1" xfId="0" applyNumberFormat="1" applyFont="1" applyFill="1" applyBorder="1" applyAlignment="1">
      <alignment horizontal="center"/>
    </xf>
    <xf numFmtId="0" fontId="0" fillId="0" borderId="0" xfId="0" applyFill="1"/>
    <xf numFmtId="4" fontId="20" fillId="8" borderId="1" xfId="0" applyNumberFormat="1" applyFont="1" applyFill="1" applyBorder="1" applyAlignment="1">
      <alignment horizontal="center"/>
    </xf>
    <xf numFmtId="4" fontId="20" fillId="10" borderId="1" xfId="0" applyNumberFormat="1" applyFont="1" applyFill="1" applyBorder="1" applyAlignment="1">
      <alignment horizontal="center"/>
    </xf>
    <xf numFmtId="0" fontId="21" fillId="11" borderId="4" xfId="0" applyFont="1" applyFill="1" applyBorder="1" applyAlignment="1">
      <alignment vertical="top" wrapText="1"/>
    </xf>
    <xf numFmtId="2" fontId="10" fillId="11" borderId="1" xfId="0" applyNumberFormat="1" applyFont="1" applyFill="1" applyBorder="1" applyAlignment="1">
      <alignment horizontal="center" vertical="center" wrapText="1"/>
    </xf>
    <xf numFmtId="4" fontId="20" fillId="11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0" fillId="8" borderId="1" xfId="0" applyNumberFormat="1" applyFont="1" applyFill="1" applyBorder="1" applyAlignment="1">
      <alignment horizontal="center"/>
    </xf>
    <xf numFmtId="4" fontId="20" fillId="8" borderId="1" xfId="0" applyNumberFormat="1" applyFont="1" applyFill="1" applyBorder="1" applyAlignment="1">
      <alignment horizontal="right"/>
    </xf>
    <xf numFmtId="4" fontId="0" fillId="7" borderId="1" xfId="0" applyNumberFormat="1" applyFill="1" applyBorder="1"/>
    <xf numFmtId="0" fontId="0" fillId="0" borderId="1" xfId="0" applyBorder="1"/>
    <xf numFmtId="4" fontId="0" fillId="10" borderId="1" xfId="0" applyNumberFormat="1" applyFill="1" applyBorder="1"/>
    <xf numFmtId="0" fontId="1" fillId="9" borderId="1" xfId="0" applyFont="1" applyFill="1" applyBorder="1" applyAlignment="1">
      <alignment wrapText="1"/>
    </xf>
    <xf numFmtId="4" fontId="0" fillId="9" borderId="1" xfId="0" applyNumberFormat="1" applyFill="1" applyBorder="1"/>
    <xf numFmtId="0" fontId="0" fillId="9" borderId="1" xfId="0" applyFill="1" applyBorder="1"/>
    <xf numFmtId="0" fontId="20" fillId="0" borderId="1" xfId="0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vertical="center" wrapText="1"/>
    </xf>
    <xf numFmtId="4" fontId="0" fillId="11" borderId="1" xfId="0" applyNumberFormat="1" applyFill="1" applyBorder="1"/>
    <xf numFmtId="4" fontId="0" fillId="0" borderId="1" xfId="0" applyNumberFormat="1" applyFill="1" applyBorder="1"/>
    <xf numFmtId="0" fontId="21" fillId="8" borderId="1" xfId="0" applyFont="1" applyFill="1" applyBorder="1" applyAlignment="1">
      <alignment vertical="top" wrapText="1"/>
    </xf>
    <xf numFmtId="0" fontId="28" fillId="0" borderId="0" xfId="0" applyFont="1"/>
    <xf numFmtId="2" fontId="10" fillId="12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/>
    <xf numFmtId="2" fontId="27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29" fillId="0" borderId="0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2" fontId="30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/>
    <xf numFmtId="1" fontId="34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6" fillId="0" borderId="5" xfId="0" applyFont="1" applyBorder="1" applyAlignment="1">
      <alignment horizontal="center"/>
    </xf>
    <xf numFmtId="1" fontId="34" fillId="0" borderId="2" xfId="0" applyNumberFormat="1" applyFont="1" applyBorder="1" applyAlignment="1">
      <alignment horizontal="center" vertical="center" wrapText="1"/>
    </xf>
    <xf numFmtId="1" fontId="34" fillId="0" borderId="3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1" fontId="26" fillId="0" borderId="2" xfId="0" applyNumberFormat="1" applyFont="1" applyBorder="1" applyAlignment="1">
      <alignment horizontal="center" vertical="center" wrapText="1"/>
    </xf>
    <xf numFmtId="1" fontId="2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" fontId="26" fillId="0" borderId="6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5" xfId="1" applyNumberFormat="1" applyFont="1" applyFill="1" applyBorder="1" applyAlignment="1">
      <alignment horizontal="center" vertical="center"/>
    </xf>
  </cellXfs>
  <cellStyles count="4">
    <cellStyle name="Normal_NEOPRoMEL" xfId="1"/>
    <cellStyle name="Βασικό_PROIPOLG" xfId="2"/>
    <cellStyle name="Κανονικό" xfId="0" builtinId="0"/>
    <cellStyle name="Κανονικό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13" zoomScale="115" zoomScaleNormal="115" workbookViewId="0">
      <selection activeCell="F26" sqref="F26:F28"/>
    </sheetView>
  </sheetViews>
  <sheetFormatPr defaultRowHeight="11.25"/>
  <cols>
    <col min="1" max="1" width="6.28515625" style="149" customWidth="1"/>
    <col min="2" max="2" width="45.28515625" style="149" customWidth="1"/>
    <col min="3" max="3" width="11.7109375" style="149" customWidth="1"/>
    <col min="4" max="4" width="9.28515625" style="149" customWidth="1"/>
    <col min="5" max="5" width="11.85546875" style="149" customWidth="1"/>
    <col min="6" max="6" width="10.85546875" style="149" customWidth="1"/>
    <col min="7" max="16384" width="9.140625" style="149"/>
  </cols>
  <sheetData>
    <row r="1" spans="1:9" ht="50.25" customHeight="1">
      <c r="A1" s="160" t="s">
        <v>215</v>
      </c>
      <c r="B1" s="160"/>
      <c r="C1" s="160"/>
      <c r="D1" s="160"/>
      <c r="E1" s="160"/>
      <c r="F1" s="160"/>
    </row>
    <row r="2" spans="1:9" ht="43.5" customHeight="1">
      <c r="A2" s="150" t="s">
        <v>0</v>
      </c>
      <c r="B2" s="151" t="s">
        <v>59</v>
      </c>
      <c r="C2" s="151" t="s">
        <v>61</v>
      </c>
      <c r="D2" s="151" t="s">
        <v>161</v>
      </c>
      <c r="E2" s="151" t="s">
        <v>65</v>
      </c>
      <c r="F2" s="151" t="s">
        <v>200</v>
      </c>
      <c r="G2" s="152"/>
      <c r="H2" s="152"/>
      <c r="I2" s="152"/>
    </row>
    <row r="3" spans="1:9" ht="42" customHeight="1">
      <c r="A3" s="153">
        <v>1</v>
      </c>
      <c r="B3" s="154" t="s">
        <v>201</v>
      </c>
      <c r="C3" s="154" t="s">
        <v>54</v>
      </c>
      <c r="D3" s="154">
        <v>900</v>
      </c>
      <c r="E3" s="154"/>
      <c r="F3" s="154"/>
      <c r="G3" s="155"/>
      <c r="H3" s="155"/>
      <c r="I3" s="155"/>
    </row>
    <row r="4" spans="1:9" ht="51" customHeight="1">
      <c r="A4" s="153">
        <v>2</v>
      </c>
      <c r="B4" s="154" t="s">
        <v>202</v>
      </c>
      <c r="C4" s="154" t="s">
        <v>198</v>
      </c>
      <c r="D4" s="154">
        <v>900</v>
      </c>
      <c r="E4" s="154"/>
      <c r="F4" s="154"/>
      <c r="G4" s="155"/>
      <c r="H4" s="155"/>
      <c r="I4" s="155"/>
    </row>
    <row r="5" spans="1:9" ht="36" customHeight="1">
      <c r="A5" s="153">
        <v>3</v>
      </c>
      <c r="B5" s="154" t="s">
        <v>203</v>
      </c>
      <c r="C5" s="154" t="s">
        <v>54</v>
      </c>
      <c r="D5" s="154">
        <v>300</v>
      </c>
      <c r="E5" s="154"/>
      <c r="F5" s="154"/>
      <c r="G5" s="155"/>
      <c r="H5" s="155"/>
      <c r="I5" s="155"/>
    </row>
    <row r="6" spans="1:9" ht="38.25" customHeight="1">
      <c r="A6" s="153">
        <v>4</v>
      </c>
      <c r="B6" s="154" t="s">
        <v>204</v>
      </c>
      <c r="C6" s="154" t="s">
        <v>198</v>
      </c>
      <c r="D6" s="154">
        <v>150</v>
      </c>
      <c r="E6" s="154"/>
      <c r="F6" s="154"/>
      <c r="G6" s="155"/>
      <c r="H6" s="155"/>
      <c r="I6" s="155"/>
    </row>
    <row r="7" spans="1:9" ht="57" customHeight="1">
      <c r="A7" s="153">
        <v>3</v>
      </c>
      <c r="B7" s="154" t="s">
        <v>205</v>
      </c>
      <c r="C7" s="154" t="s">
        <v>54</v>
      </c>
      <c r="D7" s="154">
        <v>900</v>
      </c>
      <c r="E7" s="154"/>
      <c r="F7" s="154"/>
      <c r="G7" s="155"/>
      <c r="H7" s="155"/>
      <c r="I7" s="155"/>
    </row>
    <row r="8" spans="1:9" ht="42.75" customHeight="1">
      <c r="A8" s="153">
        <v>5</v>
      </c>
      <c r="B8" s="154" t="s">
        <v>206</v>
      </c>
      <c r="C8" s="154" t="s">
        <v>198</v>
      </c>
      <c r="D8" s="154">
        <v>900</v>
      </c>
      <c r="E8" s="154"/>
      <c r="F8" s="154"/>
      <c r="G8" s="155"/>
      <c r="H8" s="155"/>
      <c r="I8" s="155"/>
    </row>
    <row r="9" spans="1:9" ht="33" customHeight="1">
      <c r="A9" s="153">
        <v>6</v>
      </c>
      <c r="B9" s="154" t="s">
        <v>207</v>
      </c>
      <c r="C9" s="154" t="s">
        <v>198</v>
      </c>
      <c r="D9" s="154">
        <v>200</v>
      </c>
      <c r="E9" s="154"/>
      <c r="F9" s="154"/>
      <c r="G9" s="155"/>
      <c r="H9" s="155"/>
      <c r="I9" s="155"/>
    </row>
    <row r="10" spans="1:9" ht="31.5" customHeight="1">
      <c r="A10" s="153">
        <v>7</v>
      </c>
      <c r="B10" s="154" t="s">
        <v>208</v>
      </c>
      <c r="C10" s="154" t="s">
        <v>54</v>
      </c>
      <c r="D10" s="154">
        <v>80</v>
      </c>
      <c r="E10" s="154"/>
      <c r="F10" s="154"/>
      <c r="G10" s="155"/>
      <c r="H10" s="155"/>
      <c r="I10" s="155"/>
    </row>
    <row r="11" spans="1:9" ht="29.25" customHeight="1">
      <c r="A11" s="153">
        <v>8</v>
      </c>
      <c r="B11" s="154" t="s">
        <v>209</v>
      </c>
      <c r="C11" s="154" t="s">
        <v>54</v>
      </c>
      <c r="D11" s="154">
        <v>550</v>
      </c>
      <c r="E11" s="154"/>
      <c r="F11" s="154"/>
      <c r="G11" s="155"/>
      <c r="H11" s="155"/>
      <c r="I11" s="155"/>
    </row>
    <row r="12" spans="1:9" ht="30.75" customHeight="1">
      <c r="A12" s="153">
        <v>9</v>
      </c>
      <c r="B12" s="154" t="s">
        <v>210</v>
      </c>
      <c r="C12" s="154" t="s">
        <v>54</v>
      </c>
      <c r="D12" s="154">
        <v>150</v>
      </c>
      <c r="E12" s="154"/>
      <c r="F12" s="154"/>
      <c r="G12" s="155"/>
      <c r="H12" s="155"/>
      <c r="I12" s="155"/>
    </row>
    <row r="13" spans="1:9" ht="36" customHeight="1">
      <c r="A13" s="153">
        <v>10</v>
      </c>
      <c r="B13" s="156" t="s">
        <v>211</v>
      </c>
      <c r="C13" s="156" t="s">
        <v>28</v>
      </c>
      <c r="D13" s="154">
        <v>10</v>
      </c>
      <c r="E13" s="157"/>
      <c r="F13" s="154"/>
      <c r="G13" s="155"/>
      <c r="H13" s="155"/>
      <c r="I13" s="155"/>
    </row>
    <row r="14" spans="1:9" ht="31.5" customHeight="1">
      <c r="A14" s="153">
        <v>11</v>
      </c>
      <c r="B14" s="154" t="s">
        <v>212</v>
      </c>
      <c r="C14" s="154" t="s">
        <v>28</v>
      </c>
      <c r="D14" s="154">
        <v>10</v>
      </c>
      <c r="E14" s="158"/>
      <c r="F14" s="154"/>
      <c r="G14" s="155"/>
      <c r="H14" s="155"/>
      <c r="I14" s="155"/>
    </row>
    <row r="15" spans="1:9" ht="26.25" customHeight="1">
      <c r="A15" s="153">
        <v>12</v>
      </c>
      <c r="B15" s="156" t="s">
        <v>82</v>
      </c>
      <c r="C15" s="154" t="s">
        <v>28</v>
      </c>
      <c r="D15" s="154">
        <v>30</v>
      </c>
      <c r="E15" s="157"/>
      <c r="F15" s="154"/>
      <c r="G15" s="155"/>
      <c r="H15" s="155"/>
      <c r="I15" s="155"/>
    </row>
    <row r="16" spans="1:9" ht="32.25" customHeight="1">
      <c r="A16" s="153">
        <v>13</v>
      </c>
      <c r="B16" s="156" t="s">
        <v>81</v>
      </c>
      <c r="C16" s="154" t="s">
        <v>28</v>
      </c>
      <c r="D16" s="154">
        <v>25</v>
      </c>
      <c r="E16" s="157"/>
      <c r="F16" s="154"/>
      <c r="G16" s="155"/>
      <c r="H16" s="155"/>
      <c r="I16" s="155"/>
    </row>
    <row r="17" spans="1:9" ht="28.5" customHeight="1">
      <c r="A17" s="153">
        <v>14</v>
      </c>
      <c r="B17" s="156" t="s">
        <v>80</v>
      </c>
      <c r="C17" s="154" t="s">
        <v>28</v>
      </c>
      <c r="D17" s="154">
        <v>10</v>
      </c>
      <c r="E17" s="157"/>
      <c r="F17" s="154"/>
      <c r="G17" s="155"/>
      <c r="H17" s="155"/>
      <c r="I17" s="155"/>
    </row>
    <row r="18" spans="1:9" ht="30.75" customHeight="1">
      <c r="A18" s="153">
        <v>15</v>
      </c>
      <c r="B18" s="156" t="s">
        <v>79</v>
      </c>
      <c r="C18" s="154" t="s">
        <v>28</v>
      </c>
      <c r="D18" s="154">
        <v>10</v>
      </c>
      <c r="E18" s="157"/>
      <c r="F18" s="154"/>
      <c r="G18" s="155"/>
      <c r="H18" s="155"/>
      <c r="I18" s="155"/>
    </row>
    <row r="19" spans="1:9" ht="21.95" customHeight="1">
      <c r="A19" s="153">
        <v>16</v>
      </c>
      <c r="B19" s="156" t="s">
        <v>213</v>
      </c>
      <c r="C19" s="154" t="s">
        <v>28</v>
      </c>
      <c r="D19" s="154">
        <v>40</v>
      </c>
      <c r="E19" s="157"/>
      <c r="F19" s="154"/>
      <c r="G19" s="155"/>
      <c r="H19" s="155"/>
      <c r="I19" s="155"/>
    </row>
    <row r="20" spans="1:9" ht="27" customHeight="1">
      <c r="A20" s="153">
        <v>17</v>
      </c>
      <c r="B20" s="156" t="s">
        <v>214</v>
      </c>
      <c r="C20" s="154" t="s">
        <v>28</v>
      </c>
      <c r="D20" s="154">
        <v>40</v>
      </c>
      <c r="E20" s="157"/>
      <c r="F20" s="154"/>
      <c r="G20" s="155"/>
      <c r="H20" s="155"/>
      <c r="I20" s="155"/>
    </row>
    <row r="21" spans="1:9" ht="21.95" customHeight="1">
      <c r="A21" s="153">
        <v>18</v>
      </c>
      <c r="B21" s="156" t="s">
        <v>84</v>
      </c>
      <c r="C21" s="154" t="s">
        <v>28</v>
      </c>
      <c r="D21" s="154">
        <v>20</v>
      </c>
      <c r="E21" s="157"/>
      <c r="F21" s="154"/>
      <c r="G21" s="155"/>
      <c r="H21" s="155"/>
      <c r="I21" s="155"/>
    </row>
    <row r="22" spans="1:9" ht="21.95" customHeight="1">
      <c r="A22" s="153">
        <v>19</v>
      </c>
      <c r="B22" s="156" t="s">
        <v>85</v>
      </c>
      <c r="C22" s="154" t="s">
        <v>28</v>
      </c>
      <c r="D22" s="154">
        <v>30</v>
      </c>
      <c r="E22" s="157"/>
      <c r="F22" s="154"/>
      <c r="G22" s="155"/>
      <c r="H22" s="155"/>
      <c r="I22" s="155"/>
    </row>
    <row r="23" spans="1:9" ht="21.95" customHeight="1">
      <c r="A23" s="153">
        <v>20</v>
      </c>
      <c r="B23" s="156" t="s">
        <v>123</v>
      </c>
      <c r="C23" s="154" t="s">
        <v>28</v>
      </c>
      <c r="D23" s="154">
        <v>100</v>
      </c>
      <c r="E23" s="158"/>
      <c r="F23" s="154"/>
      <c r="G23" s="155"/>
      <c r="H23" s="155"/>
      <c r="I23" s="155"/>
    </row>
    <row r="24" spans="1:9" ht="34.5" customHeight="1">
      <c r="A24" s="153">
        <v>21</v>
      </c>
      <c r="B24" s="156" t="s">
        <v>179</v>
      </c>
      <c r="C24" s="154" t="s">
        <v>54</v>
      </c>
      <c r="D24" s="154">
        <v>130</v>
      </c>
      <c r="E24" s="157"/>
      <c r="F24" s="154"/>
      <c r="G24" s="155"/>
      <c r="H24" s="155"/>
      <c r="I24" s="155"/>
    </row>
    <row r="25" spans="1:9" ht="34.5" customHeight="1">
      <c r="A25" s="153">
        <v>22</v>
      </c>
      <c r="B25" s="156" t="s">
        <v>180</v>
      </c>
      <c r="C25" s="154" t="s">
        <v>54</v>
      </c>
      <c r="D25" s="154">
        <v>130</v>
      </c>
      <c r="E25" s="157"/>
      <c r="F25" s="154"/>
      <c r="G25" s="155"/>
      <c r="H25" s="155"/>
      <c r="I25" s="155"/>
    </row>
    <row r="26" spans="1:9" ht="21.95" customHeight="1">
      <c r="D26" s="161" t="s">
        <v>17</v>
      </c>
      <c r="E26" s="162"/>
      <c r="F26" s="151"/>
      <c r="G26" s="152"/>
      <c r="H26" s="152"/>
      <c r="I26" s="152"/>
    </row>
    <row r="27" spans="1:9" ht="21.95" customHeight="1">
      <c r="D27" s="161" t="s">
        <v>160</v>
      </c>
      <c r="E27" s="162"/>
      <c r="F27" s="151"/>
      <c r="G27" s="152"/>
      <c r="H27" s="152"/>
      <c r="I27" s="152"/>
    </row>
    <row r="28" spans="1:9" ht="21.95" customHeight="1">
      <c r="D28" s="161" t="s">
        <v>19</v>
      </c>
      <c r="E28" s="162"/>
      <c r="F28" s="151"/>
      <c r="G28" s="152"/>
      <c r="H28" s="152"/>
      <c r="I28" s="152"/>
    </row>
    <row r="29" spans="1:9" ht="63" customHeight="1">
      <c r="A29" s="159" t="s">
        <v>199</v>
      </c>
      <c r="B29" s="159"/>
      <c r="C29" s="159"/>
      <c r="D29" s="159"/>
      <c r="E29" s="159"/>
      <c r="F29" s="159"/>
    </row>
    <row r="30" spans="1:9" ht="21.95" customHeight="1"/>
    <row r="31" spans="1:9" ht="28.5" customHeight="1"/>
    <row r="32" spans="1:9" ht="24.95" customHeight="1"/>
    <row r="33" ht="24.95" customHeight="1"/>
    <row r="34" ht="24.95" customHeight="1"/>
    <row r="35" ht="20.100000000000001" customHeight="1"/>
  </sheetData>
  <mergeCells count="5">
    <mergeCell ref="A29:F29"/>
    <mergeCell ref="A1:F1"/>
    <mergeCell ref="D26:E26"/>
    <mergeCell ref="D27:E27"/>
    <mergeCell ref="D28:E28"/>
  </mergeCells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opLeftCell="A4" zoomScale="130" workbookViewId="0">
      <selection activeCell="D6" sqref="D6"/>
    </sheetView>
  </sheetViews>
  <sheetFormatPr defaultRowHeight="12.75"/>
  <cols>
    <col min="1" max="1" width="9.140625" style="51"/>
    <col min="2" max="2" width="35.7109375" style="32" customWidth="1"/>
    <col min="3" max="3" width="10" style="32" customWidth="1"/>
    <col min="4" max="4" width="10.5703125" style="32" customWidth="1"/>
    <col min="5" max="5" width="12.140625" style="42" customWidth="1"/>
    <col min="6" max="6" width="10.42578125" style="32" customWidth="1"/>
    <col min="7" max="7" width="9.42578125" style="32" customWidth="1"/>
    <col min="8" max="8" width="7.42578125" customWidth="1"/>
    <col min="9" max="9" width="22.5703125" style="40" customWidth="1"/>
    <col min="10" max="10" width="6.7109375" customWidth="1"/>
    <col min="11" max="11" width="5.42578125" style="2" customWidth="1"/>
    <col min="12" max="12" width="6.7109375" style="2" customWidth="1"/>
    <col min="13" max="13" width="8.85546875" style="2" customWidth="1"/>
    <col min="14" max="14" width="7.42578125" customWidth="1"/>
    <col min="15" max="15" width="7.7109375" customWidth="1"/>
    <col min="16" max="16" width="13.7109375" customWidth="1"/>
    <col min="17" max="17" width="13.85546875" customWidth="1"/>
  </cols>
  <sheetData>
    <row r="1" spans="1:17" ht="42" customHeight="1">
      <c r="A1" s="50" t="s">
        <v>0</v>
      </c>
      <c r="B1" s="49" t="s">
        <v>59</v>
      </c>
      <c r="C1" s="49" t="s">
        <v>61</v>
      </c>
      <c r="D1" s="49" t="s">
        <v>60</v>
      </c>
      <c r="E1" s="49" t="s">
        <v>65</v>
      </c>
      <c r="F1" s="49" t="s">
        <v>74</v>
      </c>
      <c r="G1" s="56"/>
      <c r="H1" s="4" t="s">
        <v>0</v>
      </c>
      <c r="I1" s="34" t="s">
        <v>1</v>
      </c>
      <c r="J1" s="4" t="s">
        <v>35</v>
      </c>
      <c r="K1" s="5" t="s">
        <v>2</v>
      </c>
      <c r="L1" s="33" t="s">
        <v>62</v>
      </c>
      <c r="M1" s="5" t="s">
        <v>3</v>
      </c>
      <c r="N1" s="4" t="s">
        <v>4</v>
      </c>
      <c r="O1" s="15" t="s">
        <v>34</v>
      </c>
      <c r="P1" s="41" t="s">
        <v>64</v>
      </c>
      <c r="Q1" s="15"/>
    </row>
    <row r="2" spans="1:17" ht="36.75" customHeight="1">
      <c r="A2" s="47">
        <v>1</v>
      </c>
      <c r="B2" s="59" t="s">
        <v>73</v>
      </c>
      <c r="C2" s="43" t="s">
        <v>54</v>
      </c>
      <c r="D2" s="43">
        <v>470</v>
      </c>
      <c r="E2" s="43">
        <v>0.9</v>
      </c>
      <c r="F2" s="43">
        <f>D2*E2</f>
        <v>423</v>
      </c>
      <c r="G2" s="55"/>
      <c r="H2" s="6">
        <v>1</v>
      </c>
      <c r="I2" s="35" t="s">
        <v>5</v>
      </c>
      <c r="J2" s="20">
        <v>3.2</v>
      </c>
      <c r="K2" s="21">
        <v>20</v>
      </c>
      <c r="L2" s="24">
        <f>6*J2*K2</f>
        <v>384.00000000000006</v>
      </c>
      <c r="M2" s="22">
        <v>18.318965517241381</v>
      </c>
      <c r="N2" s="20">
        <f t="shared" ref="N2:N13" si="0">K2*M2</f>
        <v>366.37931034482762</v>
      </c>
      <c r="O2" s="12">
        <f t="shared" ref="O2:O13" si="1">M2/6/J2</f>
        <v>0.95411278735632188</v>
      </c>
      <c r="P2" s="28" t="s">
        <v>52</v>
      </c>
      <c r="Q2" s="12"/>
    </row>
    <row r="3" spans="1:17" ht="75" customHeight="1">
      <c r="A3" s="47">
        <v>2</v>
      </c>
      <c r="B3" s="58" t="s">
        <v>91</v>
      </c>
      <c r="C3" s="43" t="s">
        <v>54</v>
      </c>
      <c r="D3" s="43">
        <v>1300</v>
      </c>
      <c r="E3" s="43">
        <v>0.8</v>
      </c>
      <c r="F3" s="43">
        <f t="shared" ref="F3:F20" si="2">D3*E3</f>
        <v>1040</v>
      </c>
      <c r="G3" s="55"/>
      <c r="H3" s="6">
        <v>2</v>
      </c>
      <c r="I3" s="35" t="s">
        <v>6</v>
      </c>
      <c r="J3" s="20">
        <v>4.2</v>
      </c>
      <c r="K3" s="21">
        <v>15</v>
      </c>
      <c r="L3" s="24">
        <f t="shared" ref="L3:L13" si="3">6*J3*K3</f>
        <v>378.00000000000006</v>
      </c>
      <c r="M3" s="22">
        <v>21.982758620689655</v>
      </c>
      <c r="N3" s="20">
        <f t="shared" si="0"/>
        <v>329.74137931034483</v>
      </c>
      <c r="O3" s="12">
        <f t="shared" si="1"/>
        <v>0.87233169129720844</v>
      </c>
      <c r="P3" s="28" t="s">
        <v>51</v>
      </c>
      <c r="Q3" s="12"/>
    </row>
    <row r="4" spans="1:17" ht="81" customHeight="1">
      <c r="A4" s="47">
        <v>3</v>
      </c>
      <c r="B4" s="58" t="s">
        <v>92</v>
      </c>
      <c r="C4" s="43" t="s">
        <v>54</v>
      </c>
      <c r="D4" s="43">
        <v>1100</v>
      </c>
      <c r="E4" s="43">
        <v>1.2</v>
      </c>
      <c r="F4" s="43">
        <f t="shared" si="2"/>
        <v>1320</v>
      </c>
      <c r="G4" s="55"/>
      <c r="H4" s="6">
        <v>3</v>
      </c>
      <c r="I4" s="35" t="s">
        <v>7</v>
      </c>
      <c r="J4" s="20">
        <v>5.0999999999999996</v>
      </c>
      <c r="K4" s="21">
        <v>8</v>
      </c>
      <c r="L4" s="24">
        <f t="shared" si="3"/>
        <v>244.79999999999998</v>
      </c>
      <c r="M4" s="22">
        <v>25.646551724137932</v>
      </c>
      <c r="N4" s="20">
        <f t="shared" si="0"/>
        <v>205.17241379310346</v>
      </c>
      <c r="O4" s="12">
        <f t="shared" si="1"/>
        <v>0.83812260536398475</v>
      </c>
      <c r="P4" s="28" t="s">
        <v>50</v>
      </c>
      <c r="Q4" s="12"/>
    </row>
    <row r="5" spans="1:17" ht="74.25" customHeight="1">
      <c r="A5" s="47">
        <v>4</v>
      </c>
      <c r="B5" s="60" t="s">
        <v>90</v>
      </c>
      <c r="C5" s="43" t="s">
        <v>54</v>
      </c>
      <c r="D5" s="43">
        <v>680</v>
      </c>
      <c r="E5" s="43">
        <v>0.95</v>
      </c>
      <c r="F5" s="43">
        <f t="shared" si="2"/>
        <v>646</v>
      </c>
      <c r="G5" s="55"/>
      <c r="H5" s="6">
        <v>4</v>
      </c>
      <c r="I5" s="35" t="s">
        <v>8</v>
      </c>
      <c r="J5" s="20">
        <v>6.1</v>
      </c>
      <c r="K5" s="21">
        <v>10</v>
      </c>
      <c r="L5" s="24">
        <f t="shared" si="3"/>
        <v>365.99999999999994</v>
      </c>
      <c r="M5" s="22">
        <v>29.31034482758621</v>
      </c>
      <c r="N5" s="20">
        <f t="shared" si="0"/>
        <v>293.10344827586209</v>
      </c>
      <c r="O5" s="12">
        <f t="shared" si="1"/>
        <v>0.80082909364989652</v>
      </c>
      <c r="P5" s="28">
        <v>0.83</v>
      </c>
      <c r="Q5" s="12"/>
    </row>
    <row r="6" spans="1:17" ht="31.5" customHeight="1">
      <c r="A6" s="47">
        <v>5</v>
      </c>
      <c r="B6" s="58" t="s">
        <v>75</v>
      </c>
      <c r="C6" s="43" t="s">
        <v>54</v>
      </c>
      <c r="D6" s="43">
        <v>110</v>
      </c>
      <c r="E6" s="43">
        <v>1.5</v>
      </c>
      <c r="F6" s="43">
        <f t="shared" si="2"/>
        <v>165</v>
      </c>
      <c r="G6" s="55"/>
      <c r="H6" s="6"/>
      <c r="I6" s="36" t="s">
        <v>69</v>
      </c>
      <c r="J6" s="20">
        <v>1.57</v>
      </c>
      <c r="K6" s="21">
        <v>3</v>
      </c>
      <c r="L6" s="24">
        <f t="shared" si="3"/>
        <v>28.259999999999998</v>
      </c>
      <c r="M6" s="22">
        <v>7.54</v>
      </c>
      <c r="N6" s="20">
        <f t="shared" si="0"/>
        <v>22.62</v>
      </c>
      <c r="O6" s="12">
        <f t="shared" si="1"/>
        <v>0.80042462845010609</v>
      </c>
      <c r="P6" s="28" t="s">
        <v>42</v>
      </c>
      <c r="Q6" s="12"/>
    </row>
    <row r="7" spans="1:17" ht="21.95" customHeight="1">
      <c r="A7" s="47">
        <v>6</v>
      </c>
      <c r="B7" s="59" t="s">
        <v>67</v>
      </c>
      <c r="C7" s="43" t="s">
        <v>54</v>
      </c>
      <c r="D7" s="43">
        <v>440</v>
      </c>
      <c r="E7" s="43">
        <v>0.8</v>
      </c>
      <c r="F7" s="43">
        <f t="shared" si="2"/>
        <v>352</v>
      </c>
      <c r="G7" s="55"/>
      <c r="H7" s="6"/>
      <c r="I7" s="36" t="s">
        <v>68</v>
      </c>
      <c r="J7" s="20">
        <v>2.36</v>
      </c>
      <c r="K7" s="21">
        <v>3</v>
      </c>
      <c r="L7" s="24">
        <f t="shared" si="3"/>
        <v>42.480000000000004</v>
      </c>
      <c r="M7" s="22">
        <v>11.33</v>
      </c>
      <c r="N7" s="20">
        <f t="shared" si="0"/>
        <v>33.99</v>
      </c>
      <c r="O7" s="12">
        <f t="shared" si="1"/>
        <v>0.80014124293785316</v>
      </c>
      <c r="P7" s="28" t="s">
        <v>42</v>
      </c>
      <c r="Q7" s="12"/>
    </row>
    <row r="8" spans="1:17" ht="21.95" customHeight="1">
      <c r="A8" s="47">
        <v>7</v>
      </c>
      <c r="B8" s="58" t="s">
        <v>89</v>
      </c>
      <c r="C8" s="43" t="s">
        <v>54</v>
      </c>
      <c r="D8" s="43">
        <f>L17</f>
        <v>1570</v>
      </c>
      <c r="E8" s="43">
        <v>0.95</v>
      </c>
      <c r="F8" s="43">
        <f t="shared" si="2"/>
        <v>1491.5</v>
      </c>
      <c r="G8" s="55"/>
      <c r="H8" s="6"/>
      <c r="I8" s="36" t="s">
        <v>70</v>
      </c>
      <c r="J8" s="20">
        <v>2.5099999999999998</v>
      </c>
      <c r="K8" s="21">
        <v>1</v>
      </c>
      <c r="L8" s="24">
        <f t="shared" si="3"/>
        <v>15.059999999999999</v>
      </c>
      <c r="M8" s="22">
        <v>12.05</v>
      </c>
      <c r="N8" s="20">
        <f t="shared" si="0"/>
        <v>12.05</v>
      </c>
      <c r="O8" s="12">
        <f t="shared" si="1"/>
        <v>0.80013280212483406</v>
      </c>
      <c r="P8" s="28">
        <v>0.8</v>
      </c>
      <c r="Q8" s="12"/>
    </row>
    <row r="9" spans="1:17" ht="30.75" customHeight="1">
      <c r="A9" s="47">
        <v>8</v>
      </c>
      <c r="B9" s="58" t="s">
        <v>93</v>
      </c>
      <c r="C9" s="43" t="s">
        <v>54</v>
      </c>
      <c r="D9" s="43">
        <v>145</v>
      </c>
      <c r="E9" s="43">
        <v>0.9</v>
      </c>
      <c r="F9" s="43">
        <f t="shared" si="2"/>
        <v>130.5</v>
      </c>
      <c r="G9" s="55"/>
      <c r="H9" s="6"/>
      <c r="I9" s="36" t="s">
        <v>71</v>
      </c>
      <c r="J9" s="20">
        <v>3.77</v>
      </c>
      <c r="K9" s="21">
        <v>2</v>
      </c>
      <c r="L9" s="24">
        <f t="shared" si="3"/>
        <v>45.24</v>
      </c>
      <c r="M9" s="22">
        <v>18.010000000000002</v>
      </c>
      <c r="N9" s="20">
        <f t="shared" si="0"/>
        <v>36.020000000000003</v>
      </c>
      <c r="O9" s="12">
        <f t="shared" si="1"/>
        <v>0.79619805481874451</v>
      </c>
      <c r="P9" s="28">
        <v>0.8</v>
      </c>
      <c r="Q9" s="12"/>
    </row>
    <row r="10" spans="1:17" ht="26.25" customHeight="1">
      <c r="A10" s="47">
        <v>9</v>
      </c>
      <c r="B10" s="43" t="s">
        <v>76</v>
      </c>
      <c r="C10" s="43" t="s">
        <v>54</v>
      </c>
      <c r="D10" s="43">
        <v>160</v>
      </c>
      <c r="E10" s="43">
        <v>3</v>
      </c>
      <c r="F10" s="43">
        <f t="shared" si="2"/>
        <v>480</v>
      </c>
      <c r="G10" s="55"/>
      <c r="H10" s="6"/>
      <c r="I10" s="36" t="s">
        <v>72</v>
      </c>
      <c r="J10" s="20">
        <v>7.85</v>
      </c>
      <c r="K10" s="21">
        <v>1</v>
      </c>
      <c r="L10" s="24">
        <f t="shared" si="3"/>
        <v>47.099999999999994</v>
      </c>
      <c r="M10" s="22">
        <v>37.68</v>
      </c>
      <c r="N10" s="20">
        <f t="shared" si="0"/>
        <v>37.68</v>
      </c>
      <c r="O10" s="12">
        <f t="shared" si="1"/>
        <v>0.8</v>
      </c>
      <c r="P10" s="28">
        <v>0.85</v>
      </c>
      <c r="Q10" s="12"/>
    </row>
    <row r="11" spans="1:17" ht="24.75" customHeight="1">
      <c r="A11" s="47">
        <v>10</v>
      </c>
      <c r="B11" s="44" t="s">
        <v>88</v>
      </c>
      <c r="C11" s="44" t="s">
        <v>28</v>
      </c>
      <c r="D11" s="45">
        <v>15</v>
      </c>
      <c r="E11" s="46">
        <v>18.318965517241381</v>
      </c>
      <c r="F11" s="43">
        <f t="shared" si="2"/>
        <v>274.7844827586207</v>
      </c>
      <c r="G11" s="55"/>
      <c r="H11" s="6">
        <v>5</v>
      </c>
      <c r="I11" s="35" t="s">
        <v>9</v>
      </c>
      <c r="J11" s="20">
        <v>2.8</v>
      </c>
      <c r="K11" s="21">
        <v>40</v>
      </c>
      <c r="L11" s="24">
        <f t="shared" si="3"/>
        <v>671.99999999999989</v>
      </c>
      <c r="M11" s="22">
        <v>18.318965517241381</v>
      </c>
      <c r="N11" s="20">
        <f t="shared" si="0"/>
        <v>732.75862068965523</v>
      </c>
      <c r="O11" s="12">
        <f t="shared" si="1"/>
        <v>1.090414614121511</v>
      </c>
      <c r="P11" s="28">
        <v>1.18</v>
      </c>
      <c r="Q11" s="12"/>
    </row>
    <row r="12" spans="1:17" ht="25.5" customHeight="1">
      <c r="A12" s="47">
        <v>11</v>
      </c>
      <c r="B12" s="43" t="s">
        <v>83</v>
      </c>
      <c r="C12" s="43" t="s">
        <v>28</v>
      </c>
      <c r="D12" s="47">
        <v>1</v>
      </c>
      <c r="E12" s="48">
        <v>98.922413793103445</v>
      </c>
      <c r="F12" s="43">
        <f t="shared" si="2"/>
        <v>98.922413793103445</v>
      </c>
      <c r="G12" s="55"/>
      <c r="H12" s="6">
        <v>6</v>
      </c>
      <c r="I12" s="35" t="s">
        <v>10</v>
      </c>
      <c r="J12" s="20">
        <v>2</v>
      </c>
      <c r="K12" s="21">
        <v>40</v>
      </c>
      <c r="L12" s="24">
        <f t="shared" si="3"/>
        <v>480</v>
      </c>
      <c r="M12" s="22">
        <v>14.655172413793105</v>
      </c>
      <c r="N12" s="20">
        <f t="shared" si="0"/>
        <v>586.20689655172418</v>
      </c>
      <c r="O12" s="12">
        <f t="shared" si="1"/>
        <v>1.2212643678160922</v>
      </c>
      <c r="P12" s="28" t="s">
        <v>44</v>
      </c>
      <c r="Q12" s="12"/>
    </row>
    <row r="13" spans="1:17" ht="26.25" customHeight="1">
      <c r="A13" s="47">
        <v>12</v>
      </c>
      <c r="B13" s="44" t="s">
        <v>82</v>
      </c>
      <c r="C13" s="43" t="s">
        <v>28</v>
      </c>
      <c r="D13" s="45">
        <v>12</v>
      </c>
      <c r="E13" s="46">
        <v>9.5258620689655178</v>
      </c>
      <c r="F13" s="43">
        <f t="shared" si="2"/>
        <v>114.31034482758622</v>
      </c>
      <c r="G13" s="55"/>
      <c r="H13" s="6">
        <v>7</v>
      </c>
      <c r="I13" s="37" t="s">
        <v>63</v>
      </c>
      <c r="J13" s="17">
        <v>2.2799999999999998</v>
      </c>
      <c r="K13" s="18">
        <v>50</v>
      </c>
      <c r="L13" s="24">
        <f t="shared" si="3"/>
        <v>684</v>
      </c>
      <c r="M13" s="19">
        <v>16.120689655172416</v>
      </c>
      <c r="N13" s="17">
        <f t="shared" si="0"/>
        <v>806.03448275862081</v>
      </c>
      <c r="O13" s="12">
        <f t="shared" si="1"/>
        <v>1.1784129864892119</v>
      </c>
      <c r="P13" s="28" t="s">
        <v>45</v>
      </c>
      <c r="Q13" s="12"/>
    </row>
    <row r="14" spans="1:17" ht="32.25" customHeight="1">
      <c r="A14" s="47">
        <v>13</v>
      </c>
      <c r="B14" s="44" t="s">
        <v>81</v>
      </c>
      <c r="C14" s="43" t="s">
        <v>28</v>
      </c>
      <c r="D14" s="45">
        <v>5</v>
      </c>
      <c r="E14" s="46">
        <v>9.5258620689655178</v>
      </c>
      <c r="F14" s="43">
        <f t="shared" si="2"/>
        <v>47.629310344827587</v>
      </c>
      <c r="G14" s="55"/>
      <c r="H14" s="6"/>
      <c r="I14" s="37" t="s">
        <v>48</v>
      </c>
      <c r="J14" s="17"/>
      <c r="K14" s="18"/>
      <c r="L14" s="24"/>
      <c r="M14" s="19"/>
      <c r="N14" s="17"/>
      <c r="O14" s="12"/>
      <c r="P14" s="28">
        <v>1.5</v>
      </c>
      <c r="Q14" s="12"/>
    </row>
    <row r="15" spans="1:17" ht="28.5" customHeight="1">
      <c r="A15" s="47">
        <v>14</v>
      </c>
      <c r="B15" s="44" t="s">
        <v>80</v>
      </c>
      <c r="C15" s="43" t="s">
        <v>28</v>
      </c>
      <c r="D15" s="45">
        <v>10</v>
      </c>
      <c r="E15" s="46">
        <v>14.655172413793105</v>
      </c>
      <c r="F15" s="43">
        <f t="shared" si="2"/>
        <v>146.55172413793105</v>
      </c>
      <c r="G15" s="55"/>
      <c r="H15" s="6">
        <v>8</v>
      </c>
      <c r="I15" s="38" t="s">
        <v>22</v>
      </c>
      <c r="J15" s="7"/>
      <c r="K15" s="6">
        <v>15</v>
      </c>
      <c r="L15" s="24"/>
      <c r="M15" s="8">
        <v>18.318965517241381</v>
      </c>
      <c r="N15" s="7">
        <f>K15*M15</f>
        <v>274.7844827586207</v>
      </c>
      <c r="O15" s="12"/>
      <c r="P15" s="28"/>
      <c r="Q15" s="12"/>
    </row>
    <row r="16" spans="1:17" ht="30.75" customHeight="1">
      <c r="A16" s="47">
        <v>15</v>
      </c>
      <c r="B16" s="44" t="s">
        <v>79</v>
      </c>
      <c r="C16" s="43" t="s">
        <v>28</v>
      </c>
      <c r="D16" s="45">
        <v>5</v>
      </c>
      <c r="E16" s="46">
        <v>12</v>
      </c>
      <c r="F16" s="43">
        <f t="shared" si="2"/>
        <v>60</v>
      </c>
      <c r="G16" s="55"/>
      <c r="H16" s="6">
        <v>9</v>
      </c>
      <c r="I16" s="35" t="s">
        <v>16</v>
      </c>
      <c r="J16" s="20"/>
      <c r="K16" s="21">
        <v>1</v>
      </c>
      <c r="L16" s="24"/>
      <c r="M16" s="22">
        <v>98.922413793103445</v>
      </c>
      <c r="N16" s="20">
        <f>K16*M16</f>
        <v>98.922413793103445</v>
      </c>
      <c r="O16" s="12"/>
      <c r="P16" s="28"/>
      <c r="Q16" s="12"/>
    </row>
    <row r="17" spans="1:17" ht="21.95" customHeight="1">
      <c r="A17" s="47">
        <v>16</v>
      </c>
      <c r="B17" s="44" t="s">
        <v>78</v>
      </c>
      <c r="C17" s="43" t="s">
        <v>28</v>
      </c>
      <c r="D17" s="45">
        <v>30</v>
      </c>
      <c r="E17" s="46">
        <v>1.6853448275862069</v>
      </c>
      <c r="F17" s="43">
        <f t="shared" si="2"/>
        <v>50.560344827586206</v>
      </c>
      <c r="G17" s="55"/>
      <c r="H17" s="6">
        <v>10</v>
      </c>
      <c r="I17" s="35" t="s">
        <v>23</v>
      </c>
      <c r="J17" s="20">
        <v>31.4</v>
      </c>
      <c r="K17" s="21">
        <v>50</v>
      </c>
      <c r="L17" s="24">
        <f>K17*J17</f>
        <v>1570</v>
      </c>
      <c r="M17" s="22">
        <v>25.646551724137932</v>
      </c>
      <c r="N17" s="20">
        <f>K17*M17</f>
        <v>1282.3275862068965</v>
      </c>
      <c r="O17" s="12">
        <f>M17/J17</f>
        <v>0.8167691631891062</v>
      </c>
      <c r="P17" s="28" t="s">
        <v>41</v>
      </c>
      <c r="Q17" s="12"/>
    </row>
    <row r="18" spans="1:17" ht="21.95" customHeight="1">
      <c r="A18" s="47">
        <v>17</v>
      </c>
      <c r="B18" s="44" t="s">
        <v>77</v>
      </c>
      <c r="C18" s="43" t="s">
        <v>28</v>
      </c>
      <c r="D18" s="45">
        <v>20</v>
      </c>
      <c r="E18" s="46">
        <v>1.1724137931034484</v>
      </c>
      <c r="F18" s="43">
        <f t="shared" si="2"/>
        <v>23.448275862068968</v>
      </c>
      <c r="G18" s="55"/>
      <c r="H18" s="6">
        <v>11</v>
      </c>
      <c r="I18" s="35" t="s">
        <v>25</v>
      </c>
      <c r="J18" s="20">
        <v>62.8</v>
      </c>
      <c r="K18" s="21">
        <v>7</v>
      </c>
      <c r="L18" s="24">
        <f>K18*J18</f>
        <v>439.59999999999997</v>
      </c>
      <c r="M18" s="22">
        <v>41.767241379310349</v>
      </c>
      <c r="N18" s="20">
        <f>K18*M18</f>
        <v>292.37068965517244</v>
      </c>
      <c r="O18" s="12">
        <f>M18/J18</f>
        <v>0.66508346145398645</v>
      </c>
      <c r="P18" s="28">
        <v>0.78</v>
      </c>
      <c r="Q18" s="12"/>
    </row>
    <row r="19" spans="1:17" ht="21.95" customHeight="1">
      <c r="A19" s="47">
        <v>18</v>
      </c>
      <c r="B19" s="44" t="s">
        <v>84</v>
      </c>
      <c r="C19" s="43" t="s">
        <v>28</v>
      </c>
      <c r="D19" s="45">
        <v>5</v>
      </c>
      <c r="E19" s="46">
        <v>3.6637931034482762</v>
      </c>
      <c r="F19" s="43">
        <f t="shared" si="2"/>
        <v>18.318965517241381</v>
      </c>
      <c r="G19" s="55"/>
      <c r="H19" s="6"/>
      <c r="I19" s="35" t="s">
        <v>40</v>
      </c>
      <c r="J19" s="20"/>
      <c r="K19" s="21"/>
      <c r="L19" s="24"/>
      <c r="M19" s="22"/>
      <c r="N19" s="20"/>
      <c r="O19" s="12"/>
      <c r="P19" s="28" t="s">
        <v>43</v>
      </c>
      <c r="Q19" s="12"/>
    </row>
    <row r="20" spans="1:17" ht="21.95" customHeight="1">
      <c r="A20" s="47">
        <v>19</v>
      </c>
      <c r="B20" s="44" t="s">
        <v>85</v>
      </c>
      <c r="C20" s="43" t="s">
        <v>28</v>
      </c>
      <c r="D20" s="45">
        <v>5</v>
      </c>
      <c r="E20" s="46">
        <v>1.4655172413793105</v>
      </c>
      <c r="F20" s="43">
        <f t="shared" si="2"/>
        <v>7.3275862068965525</v>
      </c>
      <c r="G20" s="55"/>
      <c r="H20" s="6"/>
      <c r="I20" s="35" t="s">
        <v>39</v>
      </c>
      <c r="J20" s="20"/>
      <c r="K20" s="21"/>
      <c r="L20" s="24"/>
      <c r="M20" s="22"/>
      <c r="N20" s="20"/>
      <c r="O20" s="12"/>
      <c r="P20" s="28">
        <v>0.9</v>
      </c>
      <c r="Q20" s="12"/>
    </row>
    <row r="21" spans="1:17" ht="21.95" customHeight="1">
      <c r="A21" s="54"/>
      <c r="B21" s="55"/>
      <c r="C21" s="55"/>
      <c r="D21" s="169" t="s">
        <v>17</v>
      </c>
      <c r="E21" s="169"/>
      <c r="F21" s="49">
        <f>SUM(F2:F20)</f>
        <v>6889.8534482758614</v>
      </c>
      <c r="G21" s="55"/>
      <c r="H21" s="6"/>
      <c r="I21" s="35" t="s">
        <v>49</v>
      </c>
      <c r="J21" s="20"/>
      <c r="K21" s="21"/>
      <c r="L21" s="24"/>
      <c r="M21" s="22"/>
      <c r="N21" s="20"/>
      <c r="O21" s="12"/>
      <c r="P21" s="28">
        <v>3.5</v>
      </c>
      <c r="Q21" s="12"/>
    </row>
    <row r="22" spans="1:17" ht="21.95" customHeight="1">
      <c r="A22" s="54"/>
      <c r="B22" s="55"/>
      <c r="C22" s="55"/>
      <c r="D22" s="169" t="s">
        <v>18</v>
      </c>
      <c r="E22" s="169"/>
      <c r="F22" s="49">
        <f>F21*0.16</f>
        <v>1102.3765517241379</v>
      </c>
      <c r="G22" s="55"/>
      <c r="H22" s="6">
        <v>12</v>
      </c>
      <c r="I22" s="38" t="s">
        <v>20</v>
      </c>
      <c r="J22" s="7"/>
      <c r="K22" s="6">
        <v>12</v>
      </c>
      <c r="L22" s="24"/>
      <c r="M22" s="8">
        <v>9.5258620689655178</v>
      </c>
      <c r="N22" s="7">
        <f t="shared" ref="N22:N31" si="4">K22*M22</f>
        <v>114.31034482758622</v>
      </c>
      <c r="O22" s="12"/>
      <c r="P22" s="28"/>
      <c r="Q22" s="12"/>
    </row>
    <row r="23" spans="1:17" ht="21.95" customHeight="1">
      <c r="A23" s="54"/>
      <c r="B23" s="55"/>
      <c r="C23" s="55"/>
      <c r="D23" s="169" t="s">
        <v>19</v>
      </c>
      <c r="E23" s="169"/>
      <c r="F23" s="49">
        <f>SUM(F21:F22)</f>
        <v>7992.23</v>
      </c>
      <c r="G23" s="55"/>
      <c r="H23" s="6">
        <v>13</v>
      </c>
      <c r="I23" s="38" t="s">
        <v>21</v>
      </c>
      <c r="J23" s="7"/>
      <c r="K23" s="6">
        <v>5</v>
      </c>
      <c r="L23" s="24"/>
      <c r="M23" s="8">
        <v>9.5258620689655178</v>
      </c>
      <c r="N23" s="7">
        <f t="shared" si="4"/>
        <v>47.629310344827587</v>
      </c>
      <c r="O23" s="12"/>
      <c r="P23" s="28"/>
      <c r="Q23" s="12"/>
    </row>
    <row r="24" spans="1:17" ht="21.95" customHeight="1">
      <c r="A24" s="52"/>
      <c r="B24" s="53"/>
      <c r="C24" s="53"/>
      <c r="D24" s="53"/>
      <c r="E24" s="53"/>
      <c r="F24" s="53"/>
      <c r="G24" s="53"/>
      <c r="H24" s="6">
        <v>14</v>
      </c>
      <c r="I24" s="38" t="s">
        <v>15</v>
      </c>
      <c r="J24" s="7"/>
      <c r="K24" s="6">
        <v>10</v>
      </c>
      <c r="L24" s="24"/>
      <c r="M24" s="8">
        <v>14.655172413793105</v>
      </c>
      <c r="N24" s="7">
        <f t="shared" si="4"/>
        <v>146.55172413793105</v>
      </c>
      <c r="O24" s="12"/>
      <c r="P24" s="28"/>
      <c r="Q24" s="12"/>
    </row>
    <row r="25" spans="1:17" ht="21.95" customHeight="1">
      <c r="A25" s="52"/>
      <c r="B25" s="170" t="s">
        <v>86</v>
      </c>
      <c r="C25" s="170" t="s">
        <v>87</v>
      </c>
      <c r="D25" s="170"/>
      <c r="E25" s="170"/>
      <c r="F25" s="170"/>
      <c r="G25" s="53"/>
      <c r="H25" s="6">
        <v>15</v>
      </c>
      <c r="I25" s="38" t="s">
        <v>66</v>
      </c>
      <c r="J25" s="7"/>
      <c r="K25" s="6">
        <v>10</v>
      </c>
      <c r="L25" s="24"/>
      <c r="M25" s="8">
        <v>12</v>
      </c>
      <c r="N25" s="7">
        <f t="shared" si="4"/>
        <v>120</v>
      </c>
      <c r="O25" s="12"/>
      <c r="P25" s="28"/>
      <c r="Q25" s="12"/>
    </row>
    <row r="26" spans="1:17" ht="21.95" customHeight="1">
      <c r="A26" s="52"/>
      <c r="B26" s="170"/>
      <c r="C26" s="170"/>
      <c r="D26" s="170"/>
      <c r="E26" s="170"/>
      <c r="F26" s="170"/>
      <c r="G26" s="53"/>
      <c r="H26" s="6">
        <v>16</v>
      </c>
      <c r="I26" s="38" t="s">
        <v>11</v>
      </c>
      <c r="J26" s="7"/>
      <c r="K26" s="6">
        <v>30</v>
      </c>
      <c r="L26" s="24"/>
      <c r="M26" s="8">
        <v>1.6853448275862069</v>
      </c>
      <c r="N26" s="7">
        <f t="shared" si="4"/>
        <v>50.560344827586206</v>
      </c>
      <c r="O26" s="12"/>
      <c r="P26" s="28"/>
      <c r="Q26" s="12"/>
    </row>
    <row r="27" spans="1:17" ht="21.95" customHeight="1">
      <c r="A27" s="52"/>
      <c r="B27" s="170"/>
      <c r="C27" s="170"/>
      <c r="D27" s="170"/>
      <c r="E27" s="170"/>
      <c r="F27" s="170"/>
      <c r="G27" s="53"/>
      <c r="H27" s="6">
        <v>17</v>
      </c>
      <c r="I27" s="38" t="s">
        <v>12</v>
      </c>
      <c r="J27" s="7"/>
      <c r="K27" s="6">
        <v>20</v>
      </c>
      <c r="L27" s="24"/>
      <c r="M27" s="8">
        <v>1.1724137931034484</v>
      </c>
      <c r="N27" s="7">
        <f t="shared" si="4"/>
        <v>23.448275862068968</v>
      </c>
      <c r="O27" s="12"/>
      <c r="P27" s="28"/>
      <c r="Q27" s="12"/>
    </row>
    <row r="28" spans="1:17" ht="21.95" customHeight="1">
      <c r="B28" s="170"/>
      <c r="C28" s="170"/>
      <c r="D28" s="170"/>
      <c r="E28" s="170"/>
      <c r="F28" s="170"/>
      <c r="H28" s="6">
        <v>18</v>
      </c>
      <c r="I28" s="38" t="s">
        <v>13</v>
      </c>
      <c r="J28" s="7"/>
      <c r="K28" s="6">
        <v>5</v>
      </c>
      <c r="L28" s="24"/>
      <c r="M28" s="8">
        <v>3.6637931034482762</v>
      </c>
      <c r="N28" s="7">
        <f t="shared" si="4"/>
        <v>18.318965517241381</v>
      </c>
      <c r="O28" s="12"/>
      <c r="P28" s="28"/>
      <c r="Q28" s="12"/>
    </row>
    <row r="29" spans="1:17" ht="21.95" customHeight="1">
      <c r="B29" s="170"/>
      <c r="C29" s="170"/>
      <c r="D29" s="170"/>
      <c r="E29" s="170"/>
      <c r="F29" s="170"/>
      <c r="H29" s="6">
        <v>19</v>
      </c>
      <c r="I29" s="38" t="s">
        <v>14</v>
      </c>
      <c r="J29" s="7"/>
      <c r="K29" s="6">
        <v>5</v>
      </c>
      <c r="L29" s="24"/>
      <c r="M29" s="8">
        <v>1.4655172413793105</v>
      </c>
      <c r="N29" s="7">
        <f t="shared" si="4"/>
        <v>7.3275862068965525</v>
      </c>
      <c r="O29" s="12"/>
      <c r="P29" s="28"/>
      <c r="Q29" s="12"/>
    </row>
    <row r="30" spans="1:17" ht="21.95" customHeight="1">
      <c r="H30" s="6">
        <v>20</v>
      </c>
      <c r="I30" s="35" t="s">
        <v>36</v>
      </c>
      <c r="J30" s="20">
        <v>1.54</v>
      </c>
      <c r="K30" s="21">
        <v>15</v>
      </c>
      <c r="L30" s="24">
        <f>6*J30*K30</f>
        <v>138.6</v>
      </c>
      <c r="M30" s="22">
        <v>6.2284482758620694</v>
      </c>
      <c r="N30" s="20">
        <f t="shared" si="4"/>
        <v>93.426724137931046</v>
      </c>
      <c r="O30" s="12">
        <f>M30/6/J30</f>
        <v>0.67407448872966114</v>
      </c>
      <c r="P30" s="28" t="s">
        <v>37</v>
      </c>
      <c r="Q30" s="29" t="s">
        <v>38</v>
      </c>
    </row>
    <row r="31" spans="1:17" ht="28.5" customHeight="1">
      <c r="H31" s="6">
        <v>21</v>
      </c>
      <c r="I31" s="38" t="s">
        <v>24</v>
      </c>
      <c r="J31" s="26">
        <v>1.74</v>
      </c>
      <c r="K31" s="14">
        <v>8</v>
      </c>
      <c r="L31" s="24">
        <f>6*J31*K31</f>
        <v>83.52</v>
      </c>
      <c r="M31" s="8">
        <v>9.1594827586206904</v>
      </c>
      <c r="N31" s="7">
        <f t="shared" si="4"/>
        <v>73.275862068965523</v>
      </c>
      <c r="O31" s="12">
        <f>M31/6/J31</f>
        <v>0.87734509182190523</v>
      </c>
      <c r="P31" s="28"/>
      <c r="Q31" s="12"/>
    </row>
    <row r="32" spans="1:17" ht="24.95" customHeight="1">
      <c r="H32" s="12"/>
      <c r="I32" s="39"/>
      <c r="J32" s="12"/>
      <c r="K32" s="13"/>
      <c r="L32" s="13"/>
      <c r="M32" s="9" t="s">
        <v>17</v>
      </c>
      <c r="N32" s="10">
        <f>SUM(N2:N31)</f>
        <v>6105.0108620689653</v>
      </c>
      <c r="O32" s="16"/>
      <c r="P32" s="30"/>
      <c r="Q32" s="16"/>
    </row>
    <row r="33" spans="8:17" ht="24.95" customHeight="1">
      <c r="H33" s="12"/>
      <c r="I33" s="39"/>
      <c r="J33" s="12"/>
      <c r="K33" s="13"/>
      <c r="L33" s="13"/>
      <c r="M33" s="9" t="s">
        <v>18</v>
      </c>
      <c r="N33" s="10">
        <f>N32*0.16</f>
        <v>976.80173793103449</v>
      </c>
      <c r="O33" s="16"/>
      <c r="P33" s="30"/>
      <c r="Q33" s="16"/>
    </row>
    <row r="34" spans="8:17" ht="24.95" customHeight="1">
      <c r="H34" s="12"/>
      <c r="I34" s="39"/>
      <c r="J34" s="12"/>
      <c r="K34" s="13"/>
      <c r="L34" s="13"/>
      <c r="M34" s="9" t="s">
        <v>19</v>
      </c>
      <c r="N34" s="10">
        <f>N32+N33</f>
        <v>7081.8125999999993</v>
      </c>
      <c r="O34" s="16"/>
      <c r="P34" s="30"/>
      <c r="Q34" s="16"/>
    </row>
    <row r="35" spans="8:17" ht="20.100000000000001" customHeight="1"/>
  </sheetData>
  <mergeCells count="5">
    <mergeCell ref="C25:F29"/>
    <mergeCell ref="B25:B29"/>
    <mergeCell ref="D21:E21"/>
    <mergeCell ref="D22:E22"/>
    <mergeCell ref="D23:E23"/>
  </mergeCells>
  <phoneticPr fontId="0" type="noConversion"/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topLeftCell="A4" zoomScale="115" zoomScaleNormal="115" workbookViewId="0">
      <selection activeCell="B28" sqref="B28"/>
    </sheetView>
  </sheetViews>
  <sheetFormatPr defaultRowHeight="12.75"/>
  <cols>
    <col min="1" max="1" width="7.42578125" customWidth="1"/>
    <col min="2" max="2" width="50.5703125" customWidth="1"/>
    <col min="3" max="4" width="7.7109375" style="2" customWidth="1"/>
    <col min="5" max="5" width="12.42578125" style="2" customWidth="1"/>
    <col min="6" max="8" width="13.85546875" customWidth="1"/>
    <col min="9" max="9" width="11.85546875" customWidth="1"/>
    <col min="10" max="10" width="19.5703125" style="3" customWidth="1"/>
    <col min="11" max="11" width="18.140625" customWidth="1"/>
    <col min="12" max="12" width="9.140625" style="3"/>
  </cols>
  <sheetData>
    <row r="1" spans="1:15" ht="27" customHeight="1">
      <c r="A1" s="4" t="s">
        <v>0</v>
      </c>
      <c r="B1" s="4" t="s">
        <v>1</v>
      </c>
      <c r="C1" s="5" t="s">
        <v>2</v>
      </c>
      <c r="D1" s="5" t="s">
        <v>55</v>
      </c>
      <c r="E1" s="5" t="s">
        <v>3</v>
      </c>
      <c r="F1" s="4" t="s">
        <v>4</v>
      </c>
      <c r="G1" s="4" t="s">
        <v>35</v>
      </c>
      <c r="H1" s="15"/>
      <c r="J1" s="3" t="s">
        <v>26</v>
      </c>
      <c r="K1" s="3" t="s">
        <v>27</v>
      </c>
      <c r="L1" s="3">
        <v>0.85</v>
      </c>
      <c r="N1" t="s">
        <v>28</v>
      </c>
    </row>
    <row r="2" spans="1:15" ht="21.95" customHeight="1">
      <c r="A2" s="6">
        <v>1</v>
      </c>
      <c r="B2" s="20" t="s">
        <v>5</v>
      </c>
      <c r="C2" s="21">
        <v>20</v>
      </c>
      <c r="D2" s="21">
        <f>6*C2*G2</f>
        <v>384</v>
      </c>
      <c r="E2" s="22">
        <v>18.318965517241381</v>
      </c>
      <c r="F2" s="20">
        <f>C2*E2</f>
        <v>366.37931034482762</v>
      </c>
      <c r="G2" s="20">
        <v>3.2</v>
      </c>
      <c r="H2" s="12"/>
      <c r="I2">
        <f>E2/1.16</f>
        <v>15.792211652794295</v>
      </c>
      <c r="J2" s="3">
        <v>21.551724137931036</v>
      </c>
      <c r="K2" s="1">
        <v>25</v>
      </c>
      <c r="L2" s="3">
        <f>J2*0.85</f>
        <v>18.318965517241381</v>
      </c>
      <c r="N2" s="6">
        <v>15</v>
      </c>
      <c r="O2" s="11">
        <v>13</v>
      </c>
    </row>
    <row r="3" spans="1:15" ht="21.95" customHeight="1">
      <c r="A3" s="6">
        <v>2</v>
      </c>
      <c r="B3" s="20" t="s">
        <v>6</v>
      </c>
      <c r="C3" s="21">
        <v>15</v>
      </c>
      <c r="D3" s="21">
        <f t="shared" ref="D3:D14" si="0">6*C3*G3</f>
        <v>378</v>
      </c>
      <c r="E3" s="22">
        <v>21.982758620689655</v>
      </c>
      <c r="F3" s="20">
        <f t="shared" ref="F3:F26" si="1">C3*E3</f>
        <v>329.74137931034483</v>
      </c>
      <c r="G3" s="20">
        <v>4.2</v>
      </c>
      <c r="H3" s="12"/>
      <c r="I3">
        <f t="shared" ref="I3:I26" si="2">E3/1.16</f>
        <v>18.950653983353153</v>
      </c>
      <c r="J3" s="3">
        <v>25.862068965517242</v>
      </c>
      <c r="K3" s="1">
        <v>30</v>
      </c>
      <c r="L3" s="3">
        <f t="shared" ref="L3:L26" si="3">J3*0.85</f>
        <v>21.982758620689655</v>
      </c>
      <c r="N3" s="6">
        <v>10</v>
      </c>
      <c r="O3" s="11">
        <v>8</v>
      </c>
    </row>
    <row r="4" spans="1:15" ht="21.95" customHeight="1">
      <c r="A4" s="6">
        <v>3</v>
      </c>
      <c r="B4" s="20" t="s">
        <v>7</v>
      </c>
      <c r="C4" s="21">
        <v>8</v>
      </c>
      <c r="D4" s="21">
        <f t="shared" si="0"/>
        <v>244.79999999999998</v>
      </c>
      <c r="E4" s="22">
        <v>25.646551724137932</v>
      </c>
      <c r="F4" s="20">
        <f t="shared" si="1"/>
        <v>205.17241379310346</v>
      </c>
      <c r="G4" s="20">
        <v>5.0999999999999996</v>
      </c>
      <c r="H4" s="12"/>
      <c r="I4">
        <f t="shared" si="2"/>
        <v>22.109096313912012</v>
      </c>
      <c r="J4" s="3">
        <v>30.172413793103452</v>
      </c>
      <c r="K4" s="1">
        <v>35</v>
      </c>
      <c r="L4" s="3">
        <f t="shared" si="3"/>
        <v>25.646551724137932</v>
      </c>
      <c r="N4" s="6">
        <v>10</v>
      </c>
      <c r="O4" s="11">
        <v>8</v>
      </c>
    </row>
    <row r="5" spans="1:15" ht="21.95" customHeight="1">
      <c r="A5" s="6">
        <v>4</v>
      </c>
      <c r="B5" s="20" t="s">
        <v>8</v>
      </c>
      <c r="C5" s="21">
        <v>10</v>
      </c>
      <c r="D5" s="21">
        <f t="shared" si="0"/>
        <v>366</v>
      </c>
      <c r="E5" s="22">
        <v>29.31034482758621</v>
      </c>
      <c r="F5" s="20">
        <f t="shared" si="1"/>
        <v>293.10344827586209</v>
      </c>
      <c r="G5" s="20">
        <v>6.1</v>
      </c>
      <c r="H5" s="12"/>
      <c r="I5">
        <f t="shared" si="2"/>
        <v>25.267538644470871</v>
      </c>
      <c r="J5" s="3">
        <v>34.482758620689658</v>
      </c>
      <c r="K5" s="1">
        <v>40</v>
      </c>
      <c r="L5" s="3">
        <f t="shared" si="3"/>
        <v>29.31034482758621</v>
      </c>
      <c r="N5" s="6">
        <v>5</v>
      </c>
      <c r="O5" s="11">
        <v>5</v>
      </c>
    </row>
    <row r="6" spans="1:15" ht="21.95" customHeight="1">
      <c r="A6" s="6">
        <v>5</v>
      </c>
      <c r="B6" s="20" t="s">
        <v>29</v>
      </c>
      <c r="C6" s="21">
        <v>3</v>
      </c>
      <c r="D6" s="21">
        <f t="shared" si="0"/>
        <v>28.26</v>
      </c>
      <c r="E6" s="22">
        <v>7.54</v>
      </c>
      <c r="F6" s="20">
        <f t="shared" si="1"/>
        <v>22.62</v>
      </c>
      <c r="G6" s="20">
        <v>1.57</v>
      </c>
      <c r="H6" s="12"/>
      <c r="I6">
        <f t="shared" si="2"/>
        <v>6.5000000000000009</v>
      </c>
      <c r="K6" s="1"/>
      <c r="N6" s="6"/>
      <c r="O6" s="11"/>
    </row>
    <row r="7" spans="1:15" ht="21.95" customHeight="1">
      <c r="A7" s="6">
        <v>6</v>
      </c>
      <c r="B7" s="20" t="s">
        <v>32</v>
      </c>
      <c r="C7" s="21">
        <v>3</v>
      </c>
      <c r="D7" s="21">
        <f t="shared" si="0"/>
        <v>42.48</v>
      </c>
      <c r="E7" s="22">
        <v>11.33</v>
      </c>
      <c r="F7" s="20">
        <f t="shared" si="1"/>
        <v>33.99</v>
      </c>
      <c r="G7" s="20">
        <v>2.36</v>
      </c>
      <c r="H7" s="12"/>
      <c r="K7" s="1"/>
      <c r="N7" s="6"/>
      <c r="O7" s="11"/>
    </row>
    <row r="8" spans="1:15" ht="21.95" customHeight="1">
      <c r="A8" s="6">
        <v>7</v>
      </c>
      <c r="B8" s="20" t="s">
        <v>33</v>
      </c>
      <c r="C8" s="21">
        <v>1</v>
      </c>
      <c r="D8" s="21">
        <f t="shared" si="0"/>
        <v>15.059999999999999</v>
      </c>
      <c r="E8" s="22">
        <v>12.05</v>
      </c>
      <c r="F8" s="20">
        <f t="shared" si="1"/>
        <v>12.05</v>
      </c>
      <c r="G8" s="20">
        <v>2.5099999999999998</v>
      </c>
      <c r="H8" s="12"/>
      <c r="K8" s="1"/>
      <c r="N8" s="6"/>
      <c r="O8" s="11"/>
    </row>
    <row r="9" spans="1:15" ht="21.95" customHeight="1">
      <c r="A9" s="6">
        <v>8</v>
      </c>
      <c r="B9" s="20" t="s">
        <v>30</v>
      </c>
      <c r="C9" s="21">
        <v>2</v>
      </c>
      <c r="D9" s="21">
        <f t="shared" si="0"/>
        <v>45.24</v>
      </c>
      <c r="E9" s="22">
        <v>18.010000000000002</v>
      </c>
      <c r="F9" s="20">
        <f t="shared" si="1"/>
        <v>36.020000000000003</v>
      </c>
      <c r="G9" s="20">
        <v>3.77</v>
      </c>
      <c r="H9" s="12"/>
      <c r="K9" s="1"/>
      <c r="N9" s="6"/>
      <c r="O9" s="11"/>
    </row>
    <row r="10" spans="1:15" ht="21.95" customHeight="1">
      <c r="A10" s="6">
        <v>9</v>
      </c>
      <c r="B10" s="20" t="s">
        <v>31</v>
      </c>
      <c r="C10" s="21">
        <v>1</v>
      </c>
      <c r="D10" s="21">
        <f t="shared" si="0"/>
        <v>47.099999999999994</v>
      </c>
      <c r="E10" s="22">
        <v>37.68</v>
      </c>
      <c r="F10" s="20">
        <f t="shared" si="1"/>
        <v>37.68</v>
      </c>
      <c r="G10" s="20">
        <v>7.85</v>
      </c>
      <c r="H10" s="12"/>
      <c r="K10" s="1"/>
      <c r="N10" s="6"/>
      <c r="O10" s="11"/>
    </row>
    <row r="11" spans="1:15" ht="21.95" customHeight="1">
      <c r="A11" s="6">
        <v>10</v>
      </c>
      <c r="B11" s="20" t="s">
        <v>9</v>
      </c>
      <c r="C11" s="21">
        <v>40</v>
      </c>
      <c r="D11" s="21">
        <f t="shared" si="0"/>
        <v>672</v>
      </c>
      <c r="E11" s="22">
        <v>18.318965517241381</v>
      </c>
      <c r="F11" s="20">
        <f t="shared" si="1"/>
        <v>732.75862068965523</v>
      </c>
      <c r="G11" s="20">
        <v>2.8</v>
      </c>
      <c r="H11" s="12"/>
      <c r="I11">
        <f t="shared" si="2"/>
        <v>15.792211652794295</v>
      </c>
      <c r="J11" s="3">
        <v>21.551724137931036</v>
      </c>
      <c r="K11" s="1">
        <v>25</v>
      </c>
      <c r="L11" s="3">
        <f t="shared" si="3"/>
        <v>18.318965517241381</v>
      </c>
      <c r="N11" s="6">
        <v>40</v>
      </c>
      <c r="O11" s="11">
        <v>32</v>
      </c>
    </row>
    <row r="12" spans="1:15" ht="21.95" customHeight="1">
      <c r="A12" s="6">
        <v>11</v>
      </c>
      <c r="B12" s="20" t="s">
        <v>10</v>
      </c>
      <c r="C12" s="21">
        <v>40</v>
      </c>
      <c r="D12" s="21">
        <f t="shared" si="0"/>
        <v>480</v>
      </c>
      <c r="E12" s="22">
        <v>14.655172413793105</v>
      </c>
      <c r="F12" s="20">
        <f t="shared" si="1"/>
        <v>586.20689655172418</v>
      </c>
      <c r="G12" s="20">
        <v>2</v>
      </c>
      <c r="H12" s="12"/>
      <c r="I12">
        <f t="shared" si="2"/>
        <v>12.633769322235436</v>
      </c>
      <c r="J12" s="3">
        <v>17.241379310344829</v>
      </c>
      <c r="K12" s="1">
        <v>20</v>
      </c>
      <c r="L12" s="3">
        <f t="shared" si="3"/>
        <v>14.655172413793105</v>
      </c>
      <c r="N12" s="6">
        <v>40</v>
      </c>
      <c r="O12" s="11">
        <v>32</v>
      </c>
    </row>
    <row r="13" spans="1:15" ht="21.95" customHeight="1">
      <c r="A13" s="6">
        <v>12</v>
      </c>
      <c r="B13" s="20" t="s">
        <v>56</v>
      </c>
      <c r="C13" s="21">
        <v>50</v>
      </c>
      <c r="D13" s="21">
        <f t="shared" si="0"/>
        <v>683.99999999999989</v>
      </c>
      <c r="E13" s="22">
        <v>16.120689655172416</v>
      </c>
      <c r="F13" s="20">
        <f t="shared" si="1"/>
        <v>806.03448275862081</v>
      </c>
      <c r="G13" s="20">
        <v>2.2799999999999998</v>
      </c>
      <c r="H13" s="12"/>
      <c r="I13">
        <f t="shared" si="2"/>
        <v>13.897146254458981</v>
      </c>
      <c r="J13" s="3">
        <v>18.965517241379313</v>
      </c>
      <c r="K13" s="1">
        <v>22</v>
      </c>
      <c r="L13" s="3">
        <f t="shared" si="3"/>
        <v>16.120689655172416</v>
      </c>
      <c r="N13" s="6">
        <v>60</v>
      </c>
      <c r="O13" s="11">
        <v>45</v>
      </c>
    </row>
    <row r="14" spans="1:15" ht="21.95" customHeight="1">
      <c r="A14" s="6">
        <v>13</v>
      </c>
      <c r="B14" s="20" t="s">
        <v>58</v>
      </c>
      <c r="C14" s="21">
        <v>15</v>
      </c>
      <c r="D14" s="21">
        <f t="shared" si="0"/>
        <v>138.6</v>
      </c>
      <c r="E14" s="22">
        <v>6.2284482758620694</v>
      </c>
      <c r="F14" s="20">
        <f>C14*E14</f>
        <v>93.426724137931046</v>
      </c>
      <c r="G14" s="20">
        <v>1.54</v>
      </c>
      <c r="H14" s="12"/>
      <c r="I14">
        <f>E14/1.16</f>
        <v>5.36935196195006</v>
      </c>
      <c r="J14" s="3">
        <v>7.3275862068965525</v>
      </c>
      <c r="K14" s="1">
        <v>8.5</v>
      </c>
      <c r="L14" s="3">
        <f>J14*0.85</f>
        <v>6.2284482758620694</v>
      </c>
      <c r="N14" s="6">
        <v>20</v>
      </c>
      <c r="O14" s="6">
        <v>15</v>
      </c>
    </row>
    <row r="15" spans="1:15" ht="21.95" customHeight="1">
      <c r="A15" s="6">
        <v>14</v>
      </c>
      <c r="B15" s="7" t="s">
        <v>24</v>
      </c>
      <c r="C15" s="14">
        <v>8</v>
      </c>
      <c r="D15" s="14">
        <f>6*C15*G15</f>
        <v>83.52</v>
      </c>
      <c r="E15" s="8">
        <v>9.1594827586206904</v>
      </c>
      <c r="F15" s="7">
        <f>C15*E15</f>
        <v>73.275862068965523</v>
      </c>
      <c r="G15" s="7">
        <v>1.74</v>
      </c>
      <c r="H15" s="12"/>
      <c r="I15">
        <f>E15/1.16</f>
        <v>7.8961058263971475</v>
      </c>
      <c r="J15" s="3">
        <v>10.775862068965518</v>
      </c>
      <c r="K15" s="1">
        <v>12.5</v>
      </c>
      <c r="L15" s="3">
        <f>J15*0.85</f>
        <v>9.1594827586206904</v>
      </c>
      <c r="N15" s="6">
        <v>10</v>
      </c>
      <c r="O15" s="6">
        <v>8</v>
      </c>
    </row>
    <row r="16" spans="1:15" ht="21.95" customHeight="1">
      <c r="A16" s="6">
        <v>15</v>
      </c>
      <c r="B16" s="20" t="s">
        <v>23</v>
      </c>
      <c r="C16" s="21">
        <v>50</v>
      </c>
      <c r="D16" s="21">
        <f>G16*C16</f>
        <v>1570</v>
      </c>
      <c r="E16" s="22">
        <v>25.646551724137932</v>
      </c>
      <c r="F16" s="20">
        <f>C16*E16</f>
        <v>1282.3275862068965</v>
      </c>
      <c r="G16" s="7">
        <v>31.4</v>
      </c>
      <c r="H16" s="12"/>
      <c r="I16">
        <f>E16/1.16</f>
        <v>22.109096313912012</v>
      </c>
      <c r="J16" s="3">
        <v>30.172413793103452</v>
      </c>
      <c r="K16" s="1">
        <v>35</v>
      </c>
      <c r="L16" s="3">
        <f>J16*0.85</f>
        <v>25.646551724137932</v>
      </c>
      <c r="N16" s="6">
        <v>60</v>
      </c>
      <c r="O16" s="11">
        <v>45</v>
      </c>
    </row>
    <row r="17" spans="1:15" ht="21.95" customHeight="1">
      <c r="A17" s="6">
        <v>16</v>
      </c>
      <c r="B17" s="20" t="s">
        <v>25</v>
      </c>
      <c r="C17" s="21">
        <v>7</v>
      </c>
      <c r="D17" s="21">
        <f>G17*C17</f>
        <v>439.59999999999997</v>
      </c>
      <c r="E17" s="22">
        <v>41.767241379310349</v>
      </c>
      <c r="F17" s="20">
        <f>C17*E17</f>
        <v>292.37068965517244</v>
      </c>
      <c r="G17" s="7">
        <v>62.8</v>
      </c>
      <c r="H17" s="12"/>
      <c r="I17">
        <f>E17/1.16</f>
        <v>36.006242568370993</v>
      </c>
      <c r="J17" s="3">
        <v>49.137931034482762</v>
      </c>
      <c r="K17" s="1">
        <v>57</v>
      </c>
      <c r="L17" s="3">
        <f>J17*0.85</f>
        <v>41.767241379310349</v>
      </c>
      <c r="N17" s="6">
        <v>10</v>
      </c>
      <c r="O17" s="11">
        <v>8</v>
      </c>
    </row>
    <row r="18" spans="1:15" ht="21.95" customHeight="1">
      <c r="A18" s="6">
        <v>17</v>
      </c>
      <c r="B18" s="7" t="s">
        <v>22</v>
      </c>
      <c r="C18" s="6">
        <v>15</v>
      </c>
      <c r="D18" s="6" t="s">
        <v>57</v>
      </c>
      <c r="E18" s="8">
        <v>18.318965517241381</v>
      </c>
      <c r="F18" s="7">
        <f t="shared" si="1"/>
        <v>274.7844827586207</v>
      </c>
      <c r="G18" s="12"/>
      <c r="H18" s="12"/>
      <c r="I18">
        <f t="shared" si="2"/>
        <v>15.792211652794295</v>
      </c>
      <c r="J18" s="3">
        <v>21.551724137931036</v>
      </c>
      <c r="K18" s="1">
        <v>25</v>
      </c>
      <c r="L18" s="3">
        <f t="shared" si="3"/>
        <v>18.318965517241381</v>
      </c>
      <c r="N18" s="6">
        <v>10</v>
      </c>
      <c r="O18" s="11">
        <v>8</v>
      </c>
    </row>
    <row r="19" spans="1:15" ht="21.95" customHeight="1">
      <c r="A19" s="6">
        <v>18</v>
      </c>
      <c r="B19" s="20" t="s">
        <v>16</v>
      </c>
      <c r="C19" s="21">
        <v>1</v>
      </c>
      <c r="D19" s="21" t="s">
        <v>57</v>
      </c>
      <c r="E19" s="22">
        <v>98.922413793103445</v>
      </c>
      <c r="F19" s="20">
        <f t="shared" si="1"/>
        <v>98.922413793103445</v>
      </c>
      <c r="G19" s="12"/>
      <c r="H19" s="12"/>
      <c r="I19">
        <f t="shared" si="2"/>
        <v>85.277942925089178</v>
      </c>
      <c r="J19" s="3">
        <v>116.37931034482759</v>
      </c>
      <c r="K19" s="1">
        <v>135</v>
      </c>
      <c r="L19" s="3">
        <f t="shared" si="3"/>
        <v>98.922413793103445</v>
      </c>
      <c r="N19" s="6">
        <v>1</v>
      </c>
      <c r="O19" s="11">
        <v>1</v>
      </c>
    </row>
    <row r="20" spans="1:15" ht="21.95" customHeight="1">
      <c r="A20" s="6">
        <v>19</v>
      </c>
      <c r="B20" s="7" t="s">
        <v>20</v>
      </c>
      <c r="C20" s="6">
        <v>12</v>
      </c>
      <c r="D20" s="6" t="s">
        <v>57</v>
      </c>
      <c r="E20" s="8">
        <v>9.5258620689655178</v>
      </c>
      <c r="F20" s="7">
        <f t="shared" si="1"/>
        <v>114.31034482758622</v>
      </c>
      <c r="G20" s="12"/>
      <c r="H20" s="12"/>
      <c r="I20">
        <f t="shared" si="2"/>
        <v>8.2119500594530326</v>
      </c>
      <c r="J20" s="3">
        <v>11.206896551724139</v>
      </c>
      <c r="K20" s="1">
        <v>13</v>
      </c>
      <c r="L20" s="3">
        <f t="shared" si="3"/>
        <v>9.5258620689655178</v>
      </c>
      <c r="N20" s="6">
        <v>8</v>
      </c>
      <c r="O20" s="6">
        <v>8</v>
      </c>
    </row>
    <row r="21" spans="1:15" ht="21.95" customHeight="1">
      <c r="A21" s="6">
        <v>20</v>
      </c>
      <c r="B21" s="7" t="s">
        <v>21</v>
      </c>
      <c r="C21" s="6">
        <v>5</v>
      </c>
      <c r="D21" s="6" t="s">
        <v>57</v>
      </c>
      <c r="E21" s="8">
        <v>9.5258620689655178</v>
      </c>
      <c r="F21" s="7">
        <f t="shared" si="1"/>
        <v>47.629310344827587</v>
      </c>
      <c r="G21" s="12"/>
      <c r="H21" s="12"/>
      <c r="I21">
        <f t="shared" si="2"/>
        <v>8.2119500594530326</v>
      </c>
      <c r="J21" s="3">
        <v>11.206896551724139</v>
      </c>
      <c r="K21" s="1">
        <v>13</v>
      </c>
      <c r="L21" s="3">
        <f t="shared" si="3"/>
        <v>9.5258620689655178</v>
      </c>
      <c r="N21" s="6">
        <v>3</v>
      </c>
      <c r="O21" s="6">
        <v>3</v>
      </c>
    </row>
    <row r="22" spans="1:15" ht="21.95" customHeight="1">
      <c r="A22" s="6">
        <v>21</v>
      </c>
      <c r="B22" s="7" t="s">
        <v>15</v>
      </c>
      <c r="C22" s="6">
        <v>10</v>
      </c>
      <c r="D22" s="6" t="s">
        <v>57</v>
      </c>
      <c r="E22" s="8">
        <v>14.655172413793105</v>
      </c>
      <c r="F22" s="7">
        <f t="shared" si="1"/>
        <v>146.55172413793105</v>
      </c>
      <c r="G22" s="12"/>
      <c r="H22" s="12"/>
      <c r="I22">
        <f t="shared" si="2"/>
        <v>12.633769322235436</v>
      </c>
      <c r="J22" s="3">
        <v>17.241379310344829</v>
      </c>
      <c r="K22" s="1">
        <v>20</v>
      </c>
      <c r="L22" s="3">
        <f t="shared" si="3"/>
        <v>14.655172413793105</v>
      </c>
      <c r="N22" s="6">
        <v>2</v>
      </c>
      <c r="O22" s="6">
        <v>2</v>
      </c>
    </row>
    <row r="23" spans="1:15" ht="21.95" customHeight="1">
      <c r="A23" s="6">
        <v>22</v>
      </c>
      <c r="B23" s="7" t="s">
        <v>11</v>
      </c>
      <c r="C23" s="6">
        <v>30</v>
      </c>
      <c r="D23" s="6" t="s">
        <v>57</v>
      </c>
      <c r="E23" s="8">
        <v>1.6853448275862069</v>
      </c>
      <c r="F23" s="7">
        <f t="shared" si="1"/>
        <v>50.560344827586206</v>
      </c>
      <c r="G23" s="12"/>
      <c r="H23" s="12"/>
      <c r="I23">
        <f t="shared" si="2"/>
        <v>1.4528834720570749</v>
      </c>
      <c r="J23" s="3">
        <v>1.9827586206896552</v>
      </c>
      <c r="K23" s="1">
        <v>2.2999999999999998</v>
      </c>
      <c r="L23" s="3">
        <f t="shared" si="3"/>
        <v>1.6853448275862069</v>
      </c>
      <c r="N23" s="6">
        <v>20</v>
      </c>
      <c r="O23" s="6">
        <v>20</v>
      </c>
    </row>
    <row r="24" spans="1:15" ht="21.95" customHeight="1">
      <c r="A24" s="6">
        <v>23</v>
      </c>
      <c r="B24" s="7" t="s">
        <v>12</v>
      </c>
      <c r="C24" s="6">
        <v>20</v>
      </c>
      <c r="D24" s="6" t="s">
        <v>57</v>
      </c>
      <c r="E24" s="8">
        <v>1.1724137931034484</v>
      </c>
      <c r="F24" s="7">
        <f t="shared" si="1"/>
        <v>23.448275862068968</v>
      </c>
      <c r="G24" s="12"/>
      <c r="H24" s="12"/>
      <c r="I24">
        <f t="shared" si="2"/>
        <v>1.0107015457788349</v>
      </c>
      <c r="J24" s="3">
        <v>1.3793103448275863</v>
      </c>
      <c r="K24" s="1">
        <v>1.6</v>
      </c>
      <c r="L24" s="3">
        <f t="shared" si="3"/>
        <v>1.1724137931034484</v>
      </c>
      <c r="N24" s="6">
        <v>10</v>
      </c>
      <c r="O24" s="6">
        <v>10</v>
      </c>
    </row>
    <row r="25" spans="1:15" ht="21.95" customHeight="1">
      <c r="A25" s="6">
        <v>24</v>
      </c>
      <c r="B25" s="7" t="s">
        <v>13</v>
      </c>
      <c r="C25" s="6">
        <v>5</v>
      </c>
      <c r="D25" s="6" t="s">
        <v>57</v>
      </c>
      <c r="E25" s="8">
        <v>3.6637931034482762</v>
      </c>
      <c r="F25" s="7">
        <f t="shared" si="1"/>
        <v>18.318965517241381</v>
      </c>
      <c r="G25" s="12"/>
      <c r="H25" s="12"/>
      <c r="I25">
        <f t="shared" si="2"/>
        <v>3.1584423305588589</v>
      </c>
      <c r="J25" s="3">
        <v>4.3103448275862073</v>
      </c>
      <c r="K25" s="1">
        <v>5</v>
      </c>
      <c r="L25" s="3">
        <f t="shared" si="3"/>
        <v>3.6637931034482762</v>
      </c>
      <c r="N25" s="6">
        <v>3</v>
      </c>
      <c r="O25" s="6">
        <v>3</v>
      </c>
    </row>
    <row r="26" spans="1:15" ht="21.95" customHeight="1">
      <c r="A26" s="6">
        <v>25</v>
      </c>
      <c r="B26" s="7" t="s">
        <v>14</v>
      </c>
      <c r="C26" s="6">
        <v>5</v>
      </c>
      <c r="D26" s="6" t="s">
        <v>57</v>
      </c>
      <c r="E26" s="8">
        <v>1.4655172413793105</v>
      </c>
      <c r="F26" s="7">
        <f t="shared" si="1"/>
        <v>7.3275862068965525</v>
      </c>
      <c r="G26" s="12"/>
      <c r="H26" s="12"/>
      <c r="I26">
        <f t="shared" si="2"/>
        <v>1.2633769322235435</v>
      </c>
      <c r="J26" s="3">
        <v>1.7241379310344829</v>
      </c>
      <c r="K26" s="1">
        <v>2</v>
      </c>
      <c r="L26" s="3">
        <f t="shared" si="3"/>
        <v>1.4655172413793105</v>
      </c>
      <c r="N26" s="6">
        <v>3</v>
      </c>
      <c r="O26" s="6">
        <v>3</v>
      </c>
    </row>
    <row r="27" spans="1:15" ht="24.95" customHeight="1">
      <c r="A27" s="12"/>
      <c r="B27" s="12"/>
      <c r="C27" s="13"/>
      <c r="D27" s="13"/>
      <c r="E27" s="9" t="s">
        <v>17</v>
      </c>
      <c r="F27" s="10">
        <f>SUM(F2:F26)</f>
        <v>5985.0108620689653</v>
      </c>
      <c r="G27" s="16"/>
      <c r="H27" s="16"/>
    </row>
    <row r="28" spans="1:15" ht="24.95" customHeight="1">
      <c r="A28" s="12"/>
      <c r="B28" s="12"/>
      <c r="C28" s="13"/>
      <c r="D28" s="13"/>
      <c r="E28" s="9" t="s">
        <v>18</v>
      </c>
      <c r="F28" s="10">
        <f>F27*0.16</f>
        <v>957.60173793103445</v>
      </c>
      <c r="G28" s="16"/>
      <c r="H28" s="16"/>
    </row>
    <row r="29" spans="1:15" ht="24.95" customHeight="1">
      <c r="A29" s="12"/>
      <c r="B29" s="12"/>
      <c r="C29" s="13"/>
      <c r="D29" s="13"/>
      <c r="E29" s="9" t="s">
        <v>19</v>
      </c>
      <c r="F29" s="10">
        <f>F27+F28</f>
        <v>6942.6125999999995</v>
      </c>
      <c r="G29" s="16"/>
      <c r="H29" s="16"/>
    </row>
    <row r="30" spans="1:15" ht="20.100000000000001" customHeight="1"/>
  </sheetData>
  <phoneticPr fontId="0" type="noConversion"/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topLeftCell="A9" zoomScale="145" workbookViewId="0">
      <selection activeCell="B27" sqref="B27"/>
    </sheetView>
  </sheetViews>
  <sheetFormatPr defaultRowHeight="12.75"/>
  <cols>
    <col min="1" max="1" width="7.42578125" customWidth="1"/>
    <col min="2" max="2" width="50.5703125" customWidth="1"/>
    <col min="3" max="3" width="8.5703125" customWidth="1"/>
    <col min="4" max="4" width="6.7109375" style="2" customWidth="1"/>
    <col min="5" max="5" width="8.85546875" style="2" customWidth="1"/>
    <col min="6" max="6" width="10.85546875" customWidth="1"/>
    <col min="7" max="7" width="8.5703125" customWidth="1"/>
    <col min="8" max="8" width="21.7109375" customWidth="1"/>
    <col min="9" max="9" width="15.85546875" customWidth="1"/>
    <col min="10" max="10" width="11.85546875" customWidth="1"/>
    <col min="11" max="11" width="19.5703125" style="3" customWidth="1"/>
    <col min="12" max="12" width="18.140625" customWidth="1"/>
    <col min="13" max="13" width="9.140625" style="3"/>
  </cols>
  <sheetData>
    <row r="1" spans="1:16" ht="36.75" customHeight="1">
      <c r="A1" s="4" t="s">
        <v>0</v>
      </c>
      <c r="B1" s="4" t="s">
        <v>1</v>
      </c>
      <c r="C1" s="4" t="s">
        <v>35</v>
      </c>
      <c r="D1" s="5" t="s">
        <v>2</v>
      </c>
      <c r="E1" s="5" t="s">
        <v>3</v>
      </c>
      <c r="F1" s="4" t="s">
        <v>4</v>
      </c>
      <c r="G1" s="15" t="s">
        <v>34</v>
      </c>
      <c r="H1" s="4" t="s">
        <v>46</v>
      </c>
      <c r="I1" s="31" t="s">
        <v>53</v>
      </c>
      <c r="K1" s="3" t="s">
        <v>26</v>
      </c>
      <c r="L1" s="3" t="s">
        <v>27</v>
      </c>
      <c r="M1" s="3">
        <v>0.85</v>
      </c>
      <c r="O1" t="s">
        <v>28</v>
      </c>
    </row>
    <row r="2" spans="1:16" ht="21.95" customHeight="1">
      <c r="A2" s="6">
        <v>1</v>
      </c>
      <c r="B2" s="20" t="s">
        <v>5</v>
      </c>
      <c r="C2" s="20">
        <v>3.2</v>
      </c>
      <c r="D2" s="21">
        <v>20</v>
      </c>
      <c r="E2" s="22">
        <v>18.318965517241381</v>
      </c>
      <c r="F2" s="20">
        <f t="shared" ref="F2:F31" si="0">D2*E2</f>
        <v>366.37931034482762</v>
      </c>
      <c r="G2" s="12">
        <f>E2/6/C2</f>
        <v>0.95411278735632188</v>
      </c>
      <c r="H2" s="28" t="s">
        <v>52</v>
      </c>
      <c r="I2" s="23">
        <f>6*C2*D2</f>
        <v>384.00000000000006</v>
      </c>
      <c r="J2">
        <f>E2/1.16</f>
        <v>15.792211652794295</v>
      </c>
      <c r="K2" s="3">
        <v>21.551724137931036</v>
      </c>
      <c r="L2" s="1">
        <v>25</v>
      </c>
      <c r="M2" s="3">
        <f>K2*0.85</f>
        <v>18.318965517241381</v>
      </c>
      <c r="O2" s="6">
        <v>15</v>
      </c>
      <c r="P2" s="11">
        <v>13</v>
      </c>
    </row>
    <row r="3" spans="1:16" ht="21.95" customHeight="1">
      <c r="A3" s="6">
        <v>2</v>
      </c>
      <c r="B3" s="20" t="s">
        <v>6</v>
      </c>
      <c r="C3" s="20">
        <v>4.2</v>
      </c>
      <c r="D3" s="21">
        <v>15</v>
      </c>
      <c r="E3" s="22">
        <v>21.982758620689655</v>
      </c>
      <c r="F3" s="20">
        <f t="shared" si="0"/>
        <v>329.74137931034483</v>
      </c>
      <c r="G3" s="12">
        <f t="shared" ref="G3:G10" si="1">E3/6/C3</f>
        <v>0.87233169129720844</v>
      </c>
      <c r="H3" s="28" t="s">
        <v>51</v>
      </c>
      <c r="I3" s="23">
        <f t="shared" ref="I3:I13" si="2">6*C3*D3</f>
        <v>378.00000000000006</v>
      </c>
      <c r="J3">
        <f>E3/1.16</f>
        <v>18.950653983353153</v>
      </c>
      <c r="K3" s="3">
        <v>25.862068965517242</v>
      </c>
      <c r="L3" s="1">
        <v>30</v>
      </c>
      <c r="M3" s="3">
        <f>K3*0.85</f>
        <v>21.982758620689655</v>
      </c>
      <c r="O3" s="6">
        <v>10</v>
      </c>
      <c r="P3" s="11">
        <v>8</v>
      </c>
    </row>
    <row r="4" spans="1:16" ht="21.95" customHeight="1">
      <c r="A4" s="6">
        <v>3</v>
      </c>
      <c r="B4" s="20" t="s">
        <v>7</v>
      </c>
      <c r="C4" s="20">
        <v>5.0999999999999996</v>
      </c>
      <c r="D4" s="21">
        <v>8</v>
      </c>
      <c r="E4" s="22">
        <v>25.646551724137932</v>
      </c>
      <c r="F4" s="20">
        <f t="shared" si="0"/>
        <v>205.17241379310346</v>
      </c>
      <c r="G4" s="12">
        <f t="shared" si="1"/>
        <v>0.83812260536398475</v>
      </c>
      <c r="H4" s="28" t="s">
        <v>50</v>
      </c>
      <c r="I4" s="23">
        <f t="shared" si="2"/>
        <v>244.79999999999998</v>
      </c>
      <c r="J4">
        <f>E4/1.16</f>
        <v>22.109096313912012</v>
      </c>
      <c r="K4" s="3">
        <v>30.172413793103452</v>
      </c>
      <c r="L4" s="1">
        <v>35</v>
      </c>
      <c r="M4" s="3">
        <f>K4*0.85</f>
        <v>25.646551724137932</v>
      </c>
      <c r="O4" s="6">
        <v>10</v>
      </c>
      <c r="P4" s="11">
        <v>8</v>
      </c>
    </row>
    <row r="5" spans="1:16" ht="21.95" customHeight="1">
      <c r="A5" s="6">
        <v>4</v>
      </c>
      <c r="B5" s="20" t="s">
        <v>8</v>
      </c>
      <c r="C5" s="20">
        <v>6.1</v>
      </c>
      <c r="D5" s="21">
        <v>10</v>
      </c>
      <c r="E5" s="22">
        <v>29.31034482758621</v>
      </c>
      <c r="F5" s="20">
        <f t="shared" si="0"/>
        <v>293.10344827586209</v>
      </c>
      <c r="G5" s="12">
        <f t="shared" si="1"/>
        <v>0.80082909364989652</v>
      </c>
      <c r="H5" s="28">
        <v>0.83</v>
      </c>
      <c r="I5" s="23">
        <f t="shared" si="2"/>
        <v>365.99999999999994</v>
      </c>
      <c r="J5">
        <f>E5/1.16</f>
        <v>25.267538644470871</v>
      </c>
      <c r="K5" s="3">
        <v>34.482758620689658</v>
      </c>
      <c r="L5" s="1">
        <v>40</v>
      </c>
      <c r="M5" s="3">
        <f>K5*0.85</f>
        <v>29.31034482758621</v>
      </c>
      <c r="O5" s="6">
        <v>5</v>
      </c>
      <c r="P5" s="11">
        <v>5</v>
      </c>
    </row>
    <row r="6" spans="1:16" ht="21.95" customHeight="1">
      <c r="A6" s="6"/>
      <c r="B6" s="27" t="s">
        <v>29</v>
      </c>
      <c r="C6" s="20">
        <v>1.57</v>
      </c>
      <c r="D6" s="21">
        <v>3</v>
      </c>
      <c r="E6" s="22">
        <v>7.54</v>
      </c>
      <c r="F6" s="20">
        <f t="shared" si="0"/>
        <v>22.62</v>
      </c>
      <c r="G6" s="12">
        <f t="shared" si="1"/>
        <v>0.80042462845010609</v>
      </c>
      <c r="H6" s="28" t="s">
        <v>42</v>
      </c>
      <c r="I6" s="23">
        <f t="shared" si="2"/>
        <v>28.259999999999998</v>
      </c>
      <c r="J6">
        <f>E6/1.16</f>
        <v>6.5000000000000009</v>
      </c>
      <c r="L6" s="1"/>
      <c r="O6" s="6"/>
      <c r="P6" s="11"/>
    </row>
    <row r="7" spans="1:16" ht="21.95" customHeight="1">
      <c r="A7" s="6"/>
      <c r="B7" s="27" t="s">
        <v>32</v>
      </c>
      <c r="C7" s="20">
        <v>2.36</v>
      </c>
      <c r="D7" s="21">
        <v>3</v>
      </c>
      <c r="E7" s="22">
        <v>11.33</v>
      </c>
      <c r="F7" s="20">
        <f t="shared" si="0"/>
        <v>33.99</v>
      </c>
      <c r="G7" s="12">
        <f t="shared" si="1"/>
        <v>0.80014124293785316</v>
      </c>
      <c r="H7" s="28" t="s">
        <v>42</v>
      </c>
      <c r="I7" s="23">
        <f t="shared" si="2"/>
        <v>42.480000000000004</v>
      </c>
      <c r="L7" s="1"/>
      <c r="O7" s="6"/>
      <c r="P7" s="11"/>
    </row>
    <row r="8" spans="1:16" ht="21.95" customHeight="1">
      <c r="A8" s="6"/>
      <c r="B8" s="27" t="s">
        <v>33</v>
      </c>
      <c r="C8" s="20">
        <v>2.5099999999999998</v>
      </c>
      <c r="D8" s="21">
        <v>1</v>
      </c>
      <c r="E8" s="22">
        <v>12.05</v>
      </c>
      <c r="F8" s="20">
        <f t="shared" si="0"/>
        <v>12.05</v>
      </c>
      <c r="G8" s="12">
        <f t="shared" si="1"/>
        <v>0.80013280212483406</v>
      </c>
      <c r="H8" s="28">
        <v>0.8</v>
      </c>
      <c r="I8" s="23">
        <f t="shared" si="2"/>
        <v>15.059999999999999</v>
      </c>
      <c r="L8" s="1"/>
      <c r="O8" s="6"/>
      <c r="P8" s="11"/>
    </row>
    <row r="9" spans="1:16" ht="21.95" customHeight="1">
      <c r="A9" s="6"/>
      <c r="B9" s="27" t="s">
        <v>30</v>
      </c>
      <c r="C9" s="20">
        <v>3.77</v>
      </c>
      <c r="D9" s="21">
        <v>2</v>
      </c>
      <c r="E9" s="22">
        <v>18.010000000000002</v>
      </c>
      <c r="F9" s="20">
        <f t="shared" si="0"/>
        <v>36.020000000000003</v>
      </c>
      <c r="G9" s="12">
        <f t="shared" si="1"/>
        <v>0.79619805481874451</v>
      </c>
      <c r="H9" s="28">
        <v>0.8</v>
      </c>
      <c r="I9" s="23">
        <f t="shared" si="2"/>
        <v>45.24</v>
      </c>
      <c r="L9" s="1"/>
      <c r="O9" s="6"/>
      <c r="P9" s="11"/>
    </row>
    <row r="10" spans="1:16" ht="21.95" customHeight="1">
      <c r="A10" s="6"/>
      <c r="B10" s="27" t="s">
        <v>31</v>
      </c>
      <c r="C10" s="20">
        <v>7.85</v>
      </c>
      <c r="D10" s="21">
        <v>1</v>
      </c>
      <c r="E10" s="22">
        <v>37.68</v>
      </c>
      <c r="F10" s="20">
        <f t="shared" si="0"/>
        <v>37.68</v>
      </c>
      <c r="G10" s="12">
        <f t="shared" si="1"/>
        <v>0.8</v>
      </c>
      <c r="H10" s="28">
        <v>0.85</v>
      </c>
      <c r="I10" s="23">
        <f t="shared" si="2"/>
        <v>47.099999999999994</v>
      </c>
      <c r="L10" s="1"/>
      <c r="O10" s="6"/>
      <c r="P10" s="11"/>
    </row>
    <row r="11" spans="1:16" ht="21.95" customHeight="1">
      <c r="A11" s="6">
        <v>5</v>
      </c>
      <c r="B11" s="20" t="s">
        <v>9</v>
      </c>
      <c r="C11" s="20">
        <v>2.8</v>
      </c>
      <c r="D11" s="21">
        <v>40</v>
      </c>
      <c r="E11" s="22">
        <v>18.318965517241381</v>
      </c>
      <c r="F11" s="20">
        <f t="shared" si="0"/>
        <v>732.75862068965523</v>
      </c>
      <c r="G11" s="12">
        <f>E11/6/C11</f>
        <v>1.090414614121511</v>
      </c>
      <c r="H11" s="28">
        <v>1.18</v>
      </c>
      <c r="I11" s="23">
        <f t="shared" si="2"/>
        <v>671.99999999999989</v>
      </c>
      <c r="J11">
        <f t="shared" ref="J11:J31" si="3">E11/1.16</f>
        <v>15.792211652794295</v>
      </c>
      <c r="K11" s="3">
        <v>21.551724137931036</v>
      </c>
      <c r="L11" s="1">
        <v>25</v>
      </c>
      <c r="M11" s="3">
        <f t="shared" ref="M11:M31" si="4">K11*0.85</f>
        <v>18.318965517241381</v>
      </c>
      <c r="O11" s="6">
        <v>40</v>
      </c>
      <c r="P11" s="11">
        <v>32</v>
      </c>
    </row>
    <row r="12" spans="1:16" ht="21.95" customHeight="1">
      <c r="A12" s="6">
        <v>6</v>
      </c>
      <c r="B12" s="20" t="s">
        <v>10</v>
      </c>
      <c r="C12" s="20">
        <v>2</v>
      </c>
      <c r="D12" s="21">
        <v>40</v>
      </c>
      <c r="E12" s="22">
        <v>14.655172413793105</v>
      </c>
      <c r="F12" s="20">
        <f t="shared" si="0"/>
        <v>586.20689655172418</v>
      </c>
      <c r="G12" s="12">
        <f>E12/6/C12</f>
        <v>1.2212643678160922</v>
      </c>
      <c r="H12" s="28" t="s">
        <v>44</v>
      </c>
      <c r="I12" s="23">
        <f t="shared" si="2"/>
        <v>480</v>
      </c>
      <c r="J12">
        <f t="shared" si="3"/>
        <v>12.633769322235436</v>
      </c>
      <c r="K12" s="3">
        <v>17.241379310344829</v>
      </c>
      <c r="L12" s="1">
        <v>20</v>
      </c>
      <c r="M12" s="3">
        <f t="shared" si="4"/>
        <v>14.655172413793105</v>
      </c>
      <c r="O12" s="6">
        <v>40</v>
      </c>
      <c r="P12" s="11">
        <v>32</v>
      </c>
    </row>
    <row r="13" spans="1:16" ht="26.25" customHeight="1">
      <c r="A13" s="6">
        <v>7</v>
      </c>
      <c r="B13" s="17" t="s">
        <v>47</v>
      </c>
      <c r="C13" s="17">
        <v>2.2799999999999998</v>
      </c>
      <c r="D13" s="18">
        <v>50</v>
      </c>
      <c r="E13" s="19">
        <v>16.120689655172416</v>
      </c>
      <c r="F13" s="17">
        <f t="shared" si="0"/>
        <v>806.03448275862081</v>
      </c>
      <c r="G13" s="12">
        <f>E13/6/C13</f>
        <v>1.1784129864892119</v>
      </c>
      <c r="H13" s="28" t="s">
        <v>45</v>
      </c>
      <c r="I13" s="23">
        <f t="shared" si="2"/>
        <v>684</v>
      </c>
      <c r="J13">
        <f t="shared" si="3"/>
        <v>13.897146254458981</v>
      </c>
      <c r="K13" s="3">
        <v>18.965517241379313</v>
      </c>
      <c r="L13" s="1">
        <v>22</v>
      </c>
      <c r="M13" s="3">
        <f t="shared" si="4"/>
        <v>16.120689655172416</v>
      </c>
      <c r="O13" s="6">
        <v>60</v>
      </c>
      <c r="P13" s="11">
        <v>45</v>
      </c>
    </row>
    <row r="14" spans="1:16" ht="25.5" customHeight="1">
      <c r="A14" s="6"/>
      <c r="B14" s="17" t="s">
        <v>48</v>
      </c>
      <c r="C14" s="17">
        <v>2.2799999999999998</v>
      </c>
      <c r="D14" s="18"/>
      <c r="E14" s="19"/>
      <c r="F14" s="17"/>
      <c r="G14" s="12">
        <f>E14/6/C14</f>
        <v>0</v>
      </c>
      <c r="H14" s="28">
        <v>1.5</v>
      </c>
      <c r="I14" s="12"/>
      <c r="L14" s="1"/>
      <c r="O14" s="6"/>
      <c r="P14" s="11"/>
    </row>
    <row r="15" spans="1:16" ht="21.95" customHeight="1">
      <c r="A15" s="6">
        <v>8</v>
      </c>
      <c r="B15" s="7" t="s">
        <v>22</v>
      </c>
      <c r="C15" s="7"/>
      <c r="D15" s="6">
        <v>15</v>
      </c>
      <c r="E15" s="8">
        <v>18.318965517241381</v>
      </c>
      <c r="F15" s="7">
        <f t="shared" si="0"/>
        <v>274.7844827586207</v>
      </c>
      <c r="G15" s="12"/>
      <c r="H15" s="28"/>
      <c r="I15" s="12"/>
      <c r="J15">
        <f t="shared" si="3"/>
        <v>15.792211652794295</v>
      </c>
      <c r="K15" s="3">
        <v>21.551724137931036</v>
      </c>
      <c r="L15" s="1">
        <v>25</v>
      </c>
      <c r="M15" s="3">
        <f t="shared" si="4"/>
        <v>18.318965517241381</v>
      </c>
      <c r="O15" s="6">
        <v>10</v>
      </c>
      <c r="P15" s="11">
        <v>8</v>
      </c>
    </row>
    <row r="16" spans="1:16" ht="21.95" customHeight="1">
      <c r="A16" s="6">
        <v>9</v>
      </c>
      <c r="B16" s="20" t="s">
        <v>16</v>
      </c>
      <c r="C16" s="20"/>
      <c r="D16" s="21">
        <v>1</v>
      </c>
      <c r="E16" s="22">
        <v>98.922413793103445</v>
      </c>
      <c r="F16" s="20">
        <f t="shared" si="0"/>
        <v>98.922413793103445</v>
      </c>
      <c r="G16" s="12"/>
      <c r="H16" s="28"/>
      <c r="I16" s="12"/>
      <c r="J16">
        <f t="shared" si="3"/>
        <v>85.277942925089178</v>
      </c>
      <c r="K16" s="3">
        <v>116.37931034482759</v>
      </c>
      <c r="L16" s="1">
        <v>135</v>
      </c>
      <c r="M16" s="3">
        <f t="shared" si="4"/>
        <v>98.922413793103445</v>
      </c>
      <c r="O16" s="6">
        <v>1</v>
      </c>
      <c r="P16" s="11">
        <v>1</v>
      </c>
    </row>
    <row r="17" spans="1:16" ht="21.95" customHeight="1">
      <c r="A17" s="6">
        <v>10</v>
      </c>
      <c r="B17" s="20" t="s">
        <v>23</v>
      </c>
      <c r="C17" s="20">
        <v>31.4</v>
      </c>
      <c r="D17" s="21">
        <v>50</v>
      </c>
      <c r="E17" s="22">
        <v>25.646551724137932</v>
      </c>
      <c r="F17" s="20">
        <f t="shared" si="0"/>
        <v>1282.3275862068965</v>
      </c>
      <c r="G17" s="12">
        <f>E17/C17</f>
        <v>0.8167691631891062</v>
      </c>
      <c r="H17" s="28" t="s">
        <v>41</v>
      </c>
      <c r="I17" s="12">
        <f>C17*D17</f>
        <v>1570</v>
      </c>
      <c r="J17">
        <f t="shared" si="3"/>
        <v>22.109096313912012</v>
      </c>
      <c r="K17" s="3">
        <v>30.172413793103452</v>
      </c>
      <c r="L17" s="1">
        <v>35</v>
      </c>
      <c r="M17" s="3">
        <f t="shared" si="4"/>
        <v>25.646551724137932</v>
      </c>
      <c r="O17" s="6">
        <v>60</v>
      </c>
      <c r="P17" s="11">
        <v>45</v>
      </c>
    </row>
    <row r="18" spans="1:16" ht="21.95" customHeight="1">
      <c r="A18" s="6">
        <v>11</v>
      </c>
      <c r="B18" s="20" t="s">
        <v>25</v>
      </c>
      <c r="C18" s="20">
        <v>62.8</v>
      </c>
      <c r="D18" s="21">
        <v>7</v>
      </c>
      <c r="E18" s="22">
        <v>41.767241379310349</v>
      </c>
      <c r="F18" s="20">
        <f t="shared" si="0"/>
        <v>292.37068965517244</v>
      </c>
      <c r="G18" s="12">
        <f>E18/C18</f>
        <v>0.66508346145398645</v>
      </c>
      <c r="H18" s="28">
        <v>0.78</v>
      </c>
      <c r="I18" s="12">
        <f>C18*D18</f>
        <v>439.59999999999997</v>
      </c>
      <c r="J18">
        <f t="shared" si="3"/>
        <v>36.006242568370993</v>
      </c>
      <c r="K18" s="3">
        <v>49.137931034482762</v>
      </c>
      <c r="L18" s="1">
        <v>57</v>
      </c>
      <c r="M18" s="3">
        <f t="shared" si="4"/>
        <v>41.767241379310349</v>
      </c>
      <c r="O18" s="6">
        <v>10</v>
      </c>
      <c r="P18" s="11">
        <v>8</v>
      </c>
    </row>
    <row r="19" spans="1:16" ht="21.95" customHeight="1">
      <c r="A19" s="6"/>
      <c r="B19" s="20" t="s">
        <v>40</v>
      </c>
      <c r="C19" s="20"/>
      <c r="D19" s="21"/>
      <c r="E19" s="22"/>
      <c r="F19" s="20"/>
      <c r="G19" s="12"/>
      <c r="H19" s="28" t="s">
        <v>43</v>
      </c>
      <c r="I19" s="12"/>
      <c r="L19" s="1"/>
      <c r="O19" s="6"/>
      <c r="P19" s="11"/>
    </row>
    <row r="20" spans="1:16" ht="21.95" customHeight="1">
      <c r="A20" s="6"/>
      <c r="B20" s="20" t="s">
        <v>39</v>
      </c>
      <c r="C20" s="20"/>
      <c r="D20" s="21"/>
      <c r="E20" s="22"/>
      <c r="F20" s="20"/>
      <c r="G20" s="12"/>
      <c r="H20" s="28">
        <v>0.9</v>
      </c>
      <c r="I20" s="12"/>
      <c r="L20" s="1"/>
      <c r="O20" s="6"/>
      <c r="P20" s="11"/>
    </row>
    <row r="21" spans="1:16" ht="21.95" customHeight="1">
      <c r="A21" s="6"/>
      <c r="B21" s="20" t="s">
        <v>49</v>
      </c>
      <c r="C21" s="20"/>
      <c r="D21" s="21"/>
      <c r="E21" s="22"/>
      <c r="F21" s="20"/>
      <c r="G21" s="12"/>
      <c r="H21" s="28">
        <v>3.5</v>
      </c>
      <c r="I21" s="12"/>
      <c r="L21" s="1"/>
      <c r="O21" s="6"/>
      <c r="P21" s="11"/>
    </row>
    <row r="22" spans="1:16" ht="21.95" customHeight="1">
      <c r="A22" s="6">
        <v>12</v>
      </c>
      <c r="B22" s="7" t="s">
        <v>20</v>
      </c>
      <c r="C22" s="7"/>
      <c r="D22" s="6">
        <v>12</v>
      </c>
      <c r="E22" s="8">
        <v>9.5258620689655178</v>
      </c>
      <c r="F22" s="7">
        <f t="shared" si="0"/>
        <v>114.31034482758622</v>
      </c>
      <c r="G22" s="12"/>
      <c r="H22" s="28"/>
      <c r="I22" s="12"/>
      <c r="J22">
        <f t="shared" si="3"/>
        <v>8.2119500594530326</v>
      </c>
      <c r="K22" s="3">
        <v>11.206896551724139</v>
      </c>
      <c r="L22" s="1">
        <v>13</v>
      </c>
      <c r="M22" s="3">
        <f t="shared" si="4"/>
        <v>9.5258620689655178</v>
      </c>
      <c r="O22" s="6">
        <v>8</v>
      </c>
      <c r="P22" s="6">
        <v>8</v>
      </c>
    </row>
    <row r="23" spans="1:16" ht="21.95" customHeight="1">
      <c r="A23" s="6">
        <v>13</v>
      </c>
      <c r="B23" s="7" t="s">
        <v>21</v>
      </c>
      <c r="C23" s="7"/>
      <c r="D23" s="6">
        <v>5</v>
      </c>
      <c r="E23" s="8">
        <v>9.5258620689655178</v>
      </c>
      <c r="F23" s="7">
        <f t="shared" si="0"/>
        <v>47.629310344827587</v>
      </c>
      <c r="G23" s="12"/>
      <c r="H23" s="28"/>
      <c r="I23" s="12"/>
      <c r="J23">
        <f t="shared" si="3"/>
        <v>8.2119500594530326</v>
      </c>
      <c r="K23" s="3">
        <v>11.206896551724139</v>
      </c>
      <c r="L23" s="1">
        <v>13</v>
      </c>
      <c r="M23" s="3">
        <f t="shared" si="4"/>
        <v>9.5258620689655178</v>
      </c>
      <c r="O23" s="6">
        <v>3</v>
      </c>
      <c r="P23" s="6">
        <v>3</v>
      </c>
    </row>
    <row r="24" spans="1:16" ht="21.95" customHeight="1">
      <c r="A24" s="6">
        <v>14</v>
      </c>
      <c r="B24" s="7" t="s">
        <v>15</v>
      </c>
      <c r="C24" s="7"/>
      <c r="D24" s="6">
        <v>10</v>
      </c>
      <c r="E24" s="8">
        <v>14.655172413793105</v>
      </c>
      <c r="F24" s="7">
        <f t="shared" si="0"/>
        <v>146.55172413793105</v>
      </c>
      <c r="G24" s="12"/>
      <c r="H24" s="28"/>
      <c r="I24" s="12"/>
      <c r="J24">
        <f t="shared" si="3"/>
        <v>12.633769322235436</v>
      </c>
      <c r="K24" s="3">
        <v>17.241379310344829</v>
      </c>
      <c r="L24" s="1">
        <v>20</v>
      </c>
      <c r="M24" s="3">
        <f t="shared" si="4"/>
        <v>14.655172413793105</v>
      </c>
      <c r="O24" s="6">
        <v>2</v>
      </c>
      <c r="P24" s="6">
        <v>2</v>
      </c>
    </row>
    <row r="25" spans="1:16" ht="21.95" customHeight="1">
      <c r="A25" s="6"/>
      <c r="B25" s="7" t="s">
        <v>66</v>
      </c>
      <c r="C25" s="7"/>
      <c r="D25" s="6">
        <v>10</v>
      </c>
      <c r="E25" s="8">
        <v>12</v>
      </c>
      <c r="F25" s="7">
        <f t="shared" si="0"/>
        <v>120</v>
      </c>
      <c r="G25" s="12"/>
      <c r="H25" s="28"/>
      <c r="I25" s="12"/>
      <c r="L25" s="1"/>
      <c r="O25" s="6"/>
      <c r="P25" s="6"/>
    </row>
    <row r="26" spans="1:16" ht="21.95" customHeight="1">
      <c r="A26" s="6">
        <v>15</v>
      </c>
      <c r="B26" s="7" t="s">
        <v>11</v>
      </c>
      <c r="C26" s="7"/>
      <c r="D26" s="6">
        <v>30</v>
      </c>
      <c r="E26" s="8">
        <v>1.6853448275862069</v>
      </c>
      <c r="F26" s="7">
        <f t="shared" si="0"/>
        <v>50.560344827586206</v>
      </c>
      <c r="G26" s="12"/>
      <c r="H26" s="28"/>
      <c r="I26" s="12"/>
      <c r="J26">
        <f t="shared" si="3"/>
        <v>1.4528834720570749</v>
      </c>
      <c r="K26" s="3">
        <v>1.9827586206896552</v>
      </c>
      <c r="L26" s="1">
        <v>2.2999999999999998</v>
      </c>
      <c r="M26" s="3">
        <f t="shared" si="4"/>
        <v>1.6853448275862069</v>
      </c>
      <c r="O26" s="6">
        <v>20</v>
      </c>
      <c r="P26" s="6">
        <v>20</v>
      </c>
    </row>
    <row r="27" spans="1:16" ht="21.95" customHeight="1">
      <c r="A27" s="6">
        <v>16</v>
      </c>
      <c r="B27" s="7" t="s">
        <v>12</v>
      </c>
      <c r="C27" s="7"/>
      <c r="D27" s="6">
        <v>20</v>
      </c>
      <c r="E27" s="8">
        <v>1.1724137931034484</v>
      </c>
      <c r="F27" s="7">
        <f t="shared" si="0"/>
        <v>23.448275862068968</v>
      </c>
      <c r="G27" s="12"/>
      <c r="H27" s="28"/>
      <c r="I27" s="12"/>
      <c r="J27">
        <f t="shared" si="3"/>
        <v>1.0107015457788349</v>
      </c>
      <c r="K27" s="3">
        <v>1.3793103448275863</v>
      </c>
      <c r="L27" s="1">
        <v>1.6</v>
      </c>
      <c r="M27" s="3">
        <f t="shared" si="4"/>
        <v>1.1724137931034484</v>
      </c>
      <c r="O27" s="6">
        <v>10</v>
      </c>
      <c r="P27" s="6">
        <v>10</v>
      </c>
    </row>
    <row r="28" spans="1:16" ht="21.95" customHeight="1">
      <c r="A28" s="6">
        <v>17</v>
      </c>
      <c r="B28" s="7" t="s">
        <v>13</v>
      </c>
      <c r="C28" s="7"/>
      <c r="D28" s="6">
        <v>5</v>
      </c>
      <c r="E28" s="8">
        <v>3.6637931034482762</v>
      </c>
      <c r="F28" s="7">
        <f t="shared" si="0"/>
        <v>18.318965517241381</v>
      </c>
      <c r="G28" s="12"/>
      <c r="H28" s="28"/>
      <c r="I28" s="12"/>
      <c r="J28">
        <f t="shared" si="3"/>
        <v>3.1584423305588589</v>
      </c>
      <c r="K28" s="3">
        <v>4.3103448275862073</v>
      </c>
      <c r="L28" s="1">
        <v>5</v>
      </c>
      <c r="M28" s="3">
        <f t="shared" si="4"/>
        <v>3.6637931034482762</v>
      </c>
      <c r="O28" s="6">
        <v>3</v>
      </c>
      <c r="P28" s="6">
        <v>3</v>
      </c>
    </row>
    <row r="29" spans="1:16" ht="21.95" customHeight="1">
      <c r="A29" s="6">
        <v>18</v>
      </c>
      <c r="B29" s="7" t="s">
        <v>14</v>
      </c>
      <c r="C29" s="7"/>
      <c r="D29" s="6">
        <v>5</v>
      </c>
      <c r="E29" s="8">
        <v>1.4655172413793105</v>
      </c>
      <c r="F29" s="7">
        <f t="shared" si="0"/>
        <v>7.3275862068965525</v>
      </c>
      <c r="G29" s="12"/>
      <c r="H29" s="28"/>
      <c r="I29" s="12"/>
      <c r="J29">
        <f t="shared" si="3"/>
        <v>1.2633769322235435</v>
      </c>
      <c r="K29" s="3">
        <v>1.7241379310344829</v>
      </c>
      <c r="L29" s="1">
        <v>2</v>
      </c>
      <c r="M29" s="3">
        <f t="shared" si="4"/>
        <v>1.4655172413793105</v>
      </c>
      <c r="O29" s="6">
        <v>3</v>
      </c>
      <c r="P29" s="6">
        <v>3</v>
      </c>
    </row>
    <row r="30" spans="1:16" ht="21.95" customHeight="1">
      <c r="A30" s="6">
        <v>19</v>
      </c>
      <c r="B30" s="23" t="s">
        <v>36</v>
      </c>
      <c r="C30" s="23">
        <v>1.54</v>
      </c>
      <c r="D30" s="24">
        <v>15</v>
      </c>
      <c r="E30" s="25">
        <v>6.2284482758620694</v>
      </c>
      <c r="F30" s="23">
        <f t="shared" si="0"/>
        <v>93.426724137931046</v>
      </c>
      <c r="G30" s="12">
        <f>E30/6/C30</f>
        <v>0.67407448872966114</v>
      </c>
      <c r="H30" s="28" t="s">
        <v>37</v>
      </c>
      <c r="I30" s="29" t="s">
        <v>38</v>
      </c>
      <c r="J30">
        <f t="shared" si="3"/>
        <v>5.36935196195006</v>
      </c>
      <c r="K30" s="3">
        <v>7.3275862068965525</v>
      </c>
      <c r="L30" s="1">
        <v>8.5</v>
      </c>
      <c r="M30" s="3">
        <f t="shared" si="4"/>
        <v>6.2284482758620694</v>
      </c>
      <c r="O30" s="6">
        <v>20</v>
      </c>
      <c r="P30" s="6">
        <v>15</v>
      </c>
    </row>
    <row r="31" spans="1:16" ht="28.5" customHeight="1">
      <c r="A31" s="6">
        <v>20</v>
      </c>
      <c r="B31" s="7" t="s">
        <v>24</v>
      </c>
      <c r="C31" s="26">
        <v>1.74</v>
      </c>
      <c r="D31" s="14">
        <v>8</v>
      </c>
      <c r="E31" s="8">
        <v>9.1594827586206904</v>
      </c>
      <c r="F31" s="7">
        <f t="shared" si="0"/>
        <v>73.275862068965523</v>
      </c>
      <c r="G31" s="12">
        <f>E31/6/C31</f>
        <v>0.87734509182190523</v>
      </c>
      <c r="H31" s="28"/>
      <c r="I31" s="12"/>
      <c r="J31">
        <f t="shared" si="3"/>
        <v>7.8961058263971475</v>
      </c>
      <c r="K31" s="3">
        <v>10.775862068965518</v>
      </c>
      <c r="L31" s="1">
        <v>12.5</v>
      </c>
      <c r="M31" s="3">
        <f t="shared" si="4"/>
        <v>9.1594827586206904</v>
      </c>
      <c r="O31" s="6">
        <v>10</v>
      </c>
      <c r="P31" s="6">
        <v>8</v>
      </c>
    </row>
    <row r="32" spans="1:16" ht="24.95" customHeight="1">
      <c r="A32" s="12"/>
      <c r="B32" s="12"/>
      <c r="C32" s="12"/>
      <c r="D32" s="13"/>
      <c r="E32" s="9" t="s">
        <v>17</v>
      </c>
      <c r="F32" s="10">
        <f>SUM(F2:F31)</f>
        <v>6105.0108620689653</v>
      </c>
      <c r="G32" s="16"/>
      <c r="H32" s="30"/>
      <c r="I32" s="16"/>
    </row>
    <row r="33" spans="1:9" ht="24.95" customHeight="1">
      <c r="A33" s="12"/>
      <c r="B33" s="12"/>
      <c r="C33" s="12"/>
      <c r="D33" s="13"/>
      <c r="E33" s="9" t="s">
        <v>18</v>
      </c>
      <c r="F33" s="10">
        <f>F32*0.16</f>
        <v>976.80173793103449</v>
      </c>
      <c r="G33" s="16"/>
      <c r="H33" s="30"/>
      <c r="I33" s="16"/>
    </row>
    <row r="34" spans="1:9" ht="24.95" customHeight="1">
      <c r="A34" s="12"/>
      <c r="B34" s="12"/>
      <c r="C34" s="12"/>
      <c r="D34" s="13"/>
      <c r="E34" s="9" t="s">
        <v>19</v>
      </c>
      <c r="F34" s="10">
        <f>F32+F33</f>
        <v>7081.8125999999993</v>
      </c>
      <c r="G34" s="16"/>
      <c r="H34" s="30"/>
      <c r="I34" s="16"/>
    </row>
    <row r="35" spans="1:9" ht="20.100000000000001" customHeight="1"/>
  </sheetData>
  <phoneticPr fontId="0" type="noConversion"/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opLeftCell="A10" zoomScale="115" zoomScaleNormal="115" workbookViewId="0">
      <selection activeCell="B27" sqref="B27"/>
    </sheetView>
  </sheetViews>
  <sheetFormatPr defaultRowHeight="12.75"/>
  <cols>
    <col min="2" max="2" width="48.140625" customWidth="1"/>
    <col min="3" max="3" width="12.28515625" customWidth="1"/>
    <col min="4" max="4" width="13.5703125" customWidth="1"/>
    <col min="5" max="5" width="10.85546875" customWidth="1"/>
    <col min="12" max="12" width="17" customWidth="1"/>
    <col min="13" max="13" width="10.140625" customWidth="1"/>
    <col min="17" max="17" width="28.5703125" customWidth="1"/>
    <col min="18" max="18" width="6" customWidth="1"/>
    <col min="19" max="19" width="6.7109375" customWidth="1"/>
    <col min="20" max="20" width="7" customWidth="1"/>
  </cols>
  <sheetData>
    <row r="1" spans="1:21" ht="50.25" customHeight="1">
      <c r="A1" s="163" t="s">
        <v>194</v>
      </c>
      <c r="B1" s="163"/>
      <c r="C1" s="163"/>
      <c r="D1" s="163"/>
      <c r="E1" s="163"/>
      <c r="F1" s="163"/>
    </row>
    <row r="2" spans="1:21" ht="36.75" customHeight="1">
      <c r="A2" s="129" t="s">
        <v>0</v>
      </c>
      <c r="B2" s="130" t="s">
        <v>59</v>
      </c>
      <c r="C2" s="130" t="s">
        <v>61</v>
      </c>
      <c r="D2" s="130" t="s">
        <v>161</v>
      </c>
      <c r="E2" s="130" t="s">
        <v>65</v>
      </c>
      <c r="F2" s="130" t="s">
        <v>74</v>
      </c>
      <c r="G2" s="145"/>
      <c r="H2" s="145"/>
      <c r="I2" s="145"/>
      <c r="J2" s="145"/>
      <c r="K2" s="146" t="s">
        <v>187</v>
      </c>
      <c r="M2" s="146" t="s">
        <v>186</v>
      </c>
      <c r="Q2" s="146" t="s">
        <v>185</v>
      </c>
    </row>
    <row r="3" spans="1:21" ht="83.25" customHeight="1">
      <c r="A3" s="131">
        <v>1</v>
      </c>
      <c r="B3" s="132" t="s">
        <v>188</v>
      </c>
      <c r="C3" s="132" t="s">
        <v>54</v>
      </c>
      <c r="D3" s="132">
        <v>1500</v>
      </c>
      <c r="E3" s="132">
        <v>0.8</v>
      </c>
      <c r="F3" s="132">
        <f t="shared" ref="F3:F22" si="0">D3*E3</f>
        <v>1200</v>
      </c>
      <c r="G3" s="138"/>
      <c r="H3" s="138"/>
      <c r="I3" s="138"/>
      <c r="J3" s="138"/>
      <c r="K3" s="132">
        <v>4200</v>
      </c>
      <c r="M3" s="132">
        <v>3900</v>
      </c>
      <c r="N3" s="132">
        <v>0.8</v>
      </c>
      <c r="O3" s="132">
        <f t="shared" ref="O3:O18" si="1">M3*N3</f>
        <v>3120</v>
      </c>
      <c r="Q3" s="132" t="s">
        <v>162</v>
      </c>
      <c r="R3" s="132" t="s">
        <v>54</v>
      </c>
      <c r="S3" s="132">
        <v>6500</v>
      </c>
      <c r="T3" s="132">
        <v>0.8</v>
      </c>
      <c r="U3" s="132">
        <f>S3*T3</f>
        <v>5200</v>
      </c>
    </row>
    <row r="4" spans="1:21" ht="51" customHeight="1">
      <c r="A4" s="131">
        <v>2</v>
      </c>
      <c r="B4" s="132" t="s">
        <v>183</v>
      </c>
      <c r="C4" s="132" t="s">
        <v>54</v>
      </c>
      <c r="D4" s="132">
        <v>200</v>
      </c>
      <c r="E4" s="132">
        <v>0.9</v>
      </c>
      <c r="F4" s="132">
        <f t="shared" si="0"/>
        <v>180</v>
      </c>
      <c r="G4" s="138"/>
      <c r="H4" s="138"/>
      <c r="I4" s="138"/>
      <c r="J4" s="138"/>
      <c r="K4" s="132">
        <v>400</v>
      </c>
      <c r="M4" s="132">
        <v>400</v>
      </c>
      <c r="N4" s="132">
        <v>0.9</v>
      </c>
      <c r="O4" s="132">
        <f t="shared" si="1"/>
        <v>360</v>
      </c>
      <c r="Q4" s="132" t="s">
        <v>163</v>
      </c>
      <c r="R4" s="132" t="s">
        <v>54</v>
      </c>
      <c r="S4" s="132">
        <v>300</v>
      </c>
      <c r="T4" s="132">
        <v>0.9</v>
      </c>
      <c r="U4" s="132">
        <f>S4*T4</f>
        <v>270</v>
      </c>
    </row>
    <row r="5" spans="1:21" ht="93.75" customHeight="1">
      <c r="A5" s="131">
        <v>3</v>
      </c>
      <c r="B5" s="132" t="s">
        <v>195</v>
      </c>
      <c r="C5" s="132" t="s">
        <v>54</v>
      </c>
      <c r="D5" s="132">
        <v>1500</v>
      </c>
      <c r="E5" s="132">
        <v>1.2</v>
      </c>
      <c r="F5" s="132">
        <f t="shared" si="0"/>
        <v>1800</v>
      </c>
      <c r="G5" s="138"/>
      <c r="H5" s="138"/>
      <c r="I5" s="138"/>
      <c r="J5" s="138"/>
      <c r="K5" s="132">
        <v>4200</v>
      </c>
      <c r="M5" s="132">
        <v>4000</v>
      </c>
      <c r="N5" s="132">
        <v>1.2</v>
      </c>
      <c r="O5" s="132">
        <f t="shared" si="1"/>
        <v>4800</v>
      </c>
      <c r="Q5" s="133" t="s">
        <v>164</v>
      </c>
      <c r="R5" s="132" t="s">
        <v>54</v>
      </c>
      <c r="S5" s="132">
        <v>7000</v>
      </c>
      <c r="T5" s="132">
        <v>1.2</v>
      </c>
      <c r="U5" s="132">
        <f>S5*T5</f>
        <v>8400</v>
      </c>
    </row>
    <row r="6" spans="1:21" ht="31.5" customHeight="1">
      <c r="A6" s="131">
        <v>4</v>
      </c>
      <c r="B6" s="132" t="s">
        <v>184</v>
      </c>
      <c r="C6" s="132" t="s">
        <v>54</v>
      </c>
      <c r="D6" s="132">
        <v>0</v>
      </c>
      <c r="E6" s="132">
        <v>1.5</v>
      </c>
      <c r="F6" s="132">
        <f t="shared" si="0"/>
        <v>0</v>
      </c>
      <c r="G6" s="138"/>
      <c r="H6" s="138"/>
      <c r="I6" s="138"/>
      <c r="J6" s="138"/>
      <c r="K6" s="132">
        <v>200</v>
      </c>
      <c r="M6" s="132">
        <v>200</v>
      </c>
      <c r="N6" s="132">
        <v>1.5</v>
      </c>
      <c r="O6" s="132">
        <f t="shared" si="1"/>
        <v>300</v>
      </c>
    </row>
    <row r="7" spans="1:21" ht="29.25" customHeight="1">
      <c r="A7" s="131">
        <v>5</v>
      </c>
      <c r="B7" s="132" t="s">
        <v>193</v>
      </c>
      <c r="C7" s="132" t="s">
        <v>54</v>
      </c>
      <c r="D7" s="132">
        <v>700</v>
      </c>
      <c r="E7" s="132">
        <v>0.95</v>
      </c>
      <c r="F7" s="132">
        <f t="shared" si="0"/>
        <v>665</v>
      </c>
      <c r="G7" s="138"/>
      <c r="H7" s="138"/>
      <c r="I7" s="138"/>
      <c r="J7" s="138"/>
      <c r="K7" s="132">
        <v>3600</v>
      </c>
      <c r="M7" s="132">
        <v>3200</v>
      </c>
      <c r="N7" s="132">
        <v>0.95</v>
      </c>
      <c r="O7" s="132">
        <f t="shared" si="1"/>
        <v>3040</v>
      </c>
      <c r="Q7" s="132" t="s">
        <v>165</v>
      </c>
      <c r="R7" s="132" t="s">
        <v>54</v>
      </c>
      <c r="S7" s="132">
        <v>500</v>
      </c>
      <c r="T7" s="132">
        <v>0.95</v>
      </c>
      <c r="U7" s="132">
        <f>S7*T7</f>
        <v>475</v>
      </c>
    </row>
    <row r="8" spans="1:21" ht="30.75" customHeight="1">
      <c r="A8" s="131">
        <v>6</v>
      </c>
      <c r="B8" s="132" t="s">
        <v>192</v>
      </c>
      <c r="C8" s="132" t="s">
        <v>54</v>
      </c>
      <c r="D8" s="132">
        <v>0</v>
      </c>
      <c r="E8" s="132">
        <v>3</v>
      </c>
      <c r="F8" s="132">
        <f t="shared" si="0"/>
        <v>0</v>
      </c>
      <c r="G8" s="138"/>
      <c r="H8" s="138"/>
      <c r="I8" s="138"/>
      <c r="J8" s="138"/>
      <c r="K8" s="132">
        <v>250</v>
      </c>
      <c r="M8" s="132">
        <v>200</v>
      </c>
      <c r="N8" s="132">
        <v>3</v>
      </c>
      <c r="O8" s="132">
        <f t="shared" si="1"/>
        <v>600</v>
      </c>
    </row>
    <row r="9" spans="1:21" ht="36" customHeight="1">
      <c r="A9" s="131">
        <v>7</v>
      </c>
      <c r="B9" s="134" t="s">
        <v>181</v>
      </c>
      <c r="C9" s="134" t="s">
        <v>28</v>
      </c>
      <c r="D9" s="132">
        <v>8</v>
      </c>
      <c r="E9" s="135">
        <v>18.318965517241381</v>
      </c>
      <c r="F9" s="132">
        <f t="shared" si="0"/>
        <v>146.55172413793105</v>
      </c>
      <c r="G9" s="138"/>
      <c r="H9" s="138"/>
      <c r="I9" s="138"/>
      <c r="J9" s="138"/>
      <c r="K9" s="132">
        <v>35</v>
      </c>
      <c r="M9" s="132">
        <v>30</v>
      </c>
      <c r="N9" s="135">
        <v>18.318965517241381</v>
      </c>
      <c r="O9" s="132">
        <f t="shared" si="1"/>
        <v>549.56896551724139</v>
      </c>
      <c r="Q9" s="134" t="s">
        <v>166</v>
      </c>
      <c r="R9" s="134" t="s">
        <v>28</v>
      </c>
      <c r="S9" s="132">
        <v>20</v>
      </c>
      <c r="T9" s="135">
        <v>18.318965517241381</v>
      </c>
      <c r="U9" s="132">
        <f>S9*T9</f>
        <v>366.37931034482762</v>
      </c>
    </row>
    <row r="10" spans="1:21" ht="31.5" customHeight="1">
      <c r="A10" s="131">
        <v>8</v>
      </c>
      <c r="B10" s="132" t="s">
        <v>182</v>
      </c>
      <c r="C10" s="132" t="s">
        <v>28</v>
      </c>
      <c r="D10" s="132">
        <v>1</v>
      </c>
      <c r="E10" s="136">
        <v>98.922413793103445</v>
      </c>
      <c r="F10" s="132">
        <f t="shared" si="0"/>
        <v>98.922413793103445</v>
      </c>
      <c r="G10" s="138"/>
      <c r="H10" s="138"/>
      <c r="I10" s="138"/>
      <c r="J10" s="138"/>
      <c r="K10" s="132">
        <v>3</v>
      </c>
      <c r="M10" s="132">
        <v>2</v>
      </c>
      <c r="N10" s="136">
        <v>98.922413793103445</v>
      </c>
      <c r="O10" s="132">
        <f t="shared" si="1"/>
        <v>197.84482758620689</v>
      </c>
      <c r="Q10" s="134" t="s">
        <v>123</v>
      </c>
      <c r="R10" s="132" t="s">
        <v>28</v>
      </c>
      <c r="S10" s="132">
        <v>500</v>
      </c>
      <c r="T10" s="136">
        <v>2.5</v>
      </c>
      <c r="U10" s="132">
        <f>S10*T10</f>
        <v>1250</v>
      </c>
    </row>
    <row r="11" spans="1:21" ht="26.25" customHeight="1">
      <c r="A11" s="131">
        <v>9</v>
      </c>
      <c r="B11" s="134" t="s">
        <v>82</v>
      </c>
      <c r="C11" s="132" t="s">
        <v>28</v>
      </c>
      <c r="D11" s="132">
        <v>6</v>
      </c>
      <c r="E11" s="135">
        <v>9.5258620689655178</v>
      </c>
      <c r="F11" s="132">
        <f t="shared" si="0"/>
        <v>57.15517241379311</v>
      </c>
      <c r="G11" s="138"/>
      <c r="H11" s="138"/>
      <c r="I11" s="138"/>
      <c r="J11" s="138"/>
      <c r="K11" s="132">
        <v>30</v>
      </c>
      <c r="M11" s="132">
        <v>25</v>
      </c>
      <c r="N11" s="135">
        <v>9.5258620689655178</v>
      </c>
      <c r="O11" s="132">
        <f t="shared" si="1"/>
        <v>238.14655172413794</v>
      </c>
      <c r="Q11" s="134" t="s">
        <v>179</v>
      </c>
      <c r="R11" s="132" t="s">
        <v>54</v>
      </c>
      <c r="S11" s="132">
        <v>300</v>
      </c>
      <c r="T11" s="135">
        <v>1.5</v>
      </c>
      <c r="U11" s="132">
        <f>S11*T11</f>
        <v>450</v>
      </c>
    </row>
    <row r="12" spans="1:21" ht="32.25" customHeight="1">
      <c r="A12" s="131">
        <v>10</v>
      </c>
      <c r="B12" s="134" t="s">
        <v>81</v>
      </c>
      <c r="C12" s="132" t="s">
        <v>28</v>
      </c>
      <c r="D12" s="132">
        <v>3</v>
      </c>
      <c r="E12" s="135">
        <v>9.5258620689655178</v>
      </c>
      <c r="F12" s="132">
        <f t="shared" si="0"/>
        <v>28.577586206896555</v>
      </c>
      <c r="G12" s="138"/>
      <c r="H12" s="138"/>
      <c r="I12" s="138"/>
      <c r="J12" s="138"/>
      <c r="K12" s="132">
        <v>15</v>
      </c>
      <c r="M12" s="132">
        <v>15</v>
      </c>
      <c r="N12" s="135">
        <v>9.5258620689655178</v>
      </c>
      <c r="O12" s="132">
        <f t="shared" si="1"/>
        <v>142.88793103448276</v>
      </c>
      <c r="Q12" s="134" t="s">
        <v>180</v>
      </c>
      <c r="R12" s="132" t="s">
        <v>54</v>
      </c>
      <c r="S12" s="132">
        <v>300</v>
      </c>
      <c r="T12" s="135">
        <v>1.5</v>
      </c>
      <c r="U12" s="132">
        <f>S12*T12</f>
        <v>450</v>
      </c>
    </row>
    <row r="13" spans="1:21" ht="28.5" customHeight="1">
      <c r="A13" s="131">
        <v>11</v>
      </c>
      <c r="B13" s="134" t="s">
        <v>80</v>
      </c>
      <c r="C13" s="132" t="s">
        <v>28</v>
      </c>
      <c r="D13" s="132">
        <v>5</v>
      </c>
      <c r="E13" s="135">
        <v>14.655172413793105</v>
      </c>
      <c r="F13" s="132">
        <f t="shared" si="0"/>
        <v>73.275862068965523</v>
      </c>
      <c r="G13" s="138"/>
      <c r="H13" s="138"/>
      <c r="I13" s="138"/>
      <c r="J13" s="138"/>
      <c r="K13" s="132">
        <v>22</v>
      </c>
      <c r="M13" s="132">
        <v>20</v>
      </c>
      <c r="N13" s="135">
        <v>14.655172413793105</v>
      </c>
      <c r="O13" s="132">
        <f t="shared" si="1"/>
        <v>293.10344827586209</v>
      </c>
      <c r="Q13" s="134" t="s">
        <v>129</v>
      </c>
      <c r="R13" s="132" t="s">
        <v>28</v>
      </c>
      <c r="S13" s="132">
        <v>450</v>
      </c>
      <c r="T13" s="135">
        <v>4</v>
      </c>
      <c r="U13" s="132">
        <f>S13*T13</f>
        <v>1800</v>
      </c>
    </row>
    <row r="14" spans="1:21" ht="30.75" customHeight="1">
      <c r="A14" s="131">
        <v>12</v>
      </c>
      <c r="B14" s="134" t="s">
        <v>79</v>
      </c>
      <c r="C14" s="132" t="s">
        <v>28</v>
      </c>
      <c r="D14" s="132">
        <v>3</v>
      </c>
      <c r="E14" s="135">
        <v>12</v>
      </c>
      <c r="F14" s="132">
        <f t="shared" si="0"/>
        <v>36</v>
      </c>
      <c r="G14" s="138"/>
      <c r="H14" s="138"/>
      <c r="I14" s="138"/>
      <c r="J14" s="138"/>
      <c r="K14" s="132">
        <v>15</v>
      </c>
      <c r="M14" s="132">
        <v>15</v>
      </c>
      <c r="N14" s="135">
        <v>12</v>
      </c>
      <c r="O14" s="132">
        <f t="shared" si="1"/>
        <v>180</v>
      </c>
    </row>
    <row r="15" spans="1:21" ht="21.95" customHeight="1">
      <c r="A15" s="131">
        <v>13</v>
      </c>
      <c r="B15" s="134" t="s">
        <v>167</v>
      </c>
      <c r="C15" s="132" t="s">
        <v>28</v>
      </c>
      <c r="D15" s="132">
        <v>30</v>
      </c>
      <c r="E15" s="135">
        <v>1.6853448275862069</v>
      </c>
      <c r="F15" s="132">
        <f t="shared" si="0"/>
        <v>50.560344827586206</v>
      </c>
      <c r="G15" s="138"/>
      <c r="H15" s="138"/>
      <c r="I15" s="138"/>
      <c r="J15" s="138"/>
      <c r="K15" s="132">
        <v>90</v>
      </c>
      <c r="M15" s="132">
        <v>80</v>
      </c>
      <c r="N15" s="135">
        <v>1.6853448275862069</v>
      </c>
      <c r="O15" s="132">
        <f t="shared" si="1"/>
        <v>134.82758620689654</v>
      </c>
    </row>
    <row r="16" spans="1:21" ht="21.95" customHeight="1">
      <c r="A16" s="131">
        <v>14</v>
      </c>
      <c r="B16" s="134" t="s">
        <v>168</v>
      </c>
      <c r="C16" s="132" t="s">
        <v>28</v>
      </c>
      <c r="D16" s="132">
        <v>25</v>
      </c>
      <c r="E16" s="135">
        <v>1.1724137931034484</v>
      </c>
      <c r="F16" s="132">
        <f t="shared" si="0"/>
        <v>29.31034482758621</v>
      </c>
      <c r="G16" s="138"/>
      <c r="H16" s="138"/>
      <c r="I16" s="138"/>
      <c r="J16" s="138"/>
      <c r="K16" s="132">
        <v>45</v>
      </c>
      <c r="M16" s="132">
        <v>40</v>
      </c>
      <c r="N16" s="135">
        <v>1.1724137931034484</v>
      </c>
      <c r="O16" s="132">
        <f t="shared" si="1"/>
        <v>46.896551724137936</v>
      </c>
    </row>
    <row r="17" spans="1:15" ht="21.95" customHeight="1">
      <c r="A17" s="131">
        <v>15</v>
      </c>
      <c r="B17" s="134" t="s">
        <v>84</v>
      </c>
      <c r="C17" s="132" t="s">
        <v>28</v>
      </c>
      <c r="D17" s="132">
        <v>5</v>
      </c>
      <c r="E17" s="135">
        <v>3.6637931034482762</v>
      </c>
      <c r="F17" s="132">
        <f t="shared" si="0"/>
        <v>18.318965517241381</v>
      </c>
      <c r="G17" s="138"/>
      <c r="H17" s="138"/>
      <c r="I17" s="138"/>
      <c r="J17" s="138"/>
      <c r="K17" s="132">
        <v>15</v>
      </c>
      <c r="M17" s="132">
        <v>15</v>
      </c>
      <c r="N17" s="135">
        <v>3.6637931034482762</v>
      </c>
      <c r="O17" s="132">
        <f t="shared" si="1"/>
        <v>54.956896551724142</v>
      </c>
    </row>
    <row r="18" spans="1:15" ht="21.95" customHeight="1">
      <c r="A18" s="131">
        <v>16</v>
      </c>
      <c r="B18" s="134" t="s">
        <v>85</v>
      </c>
      <c r="C18" s="132" t="s">
        <v>28</v>
      </c>
      <c r="D18" s="132">
        <v>5</v>
      </c>
      <c r="E18" s="135">
        <v>1.4655172413793105</v>
      </c>
      <c r="F18" s="132">
        <f t="shared" si="0"/>
        <v>7.3275862068965525</v>
      </c>
      <c r="G18" s="138"/>
      <c r="H18" s="138"/>
      <c r="I18" s="138"/>
      <c r="J18" s="138"/>
      <c r="K18" s="132">
        <v>15</v>
      </c>
      <c r="M18" s="132">
        <v>15</v>
      </c>
      <c r="N18" s="135">
        <v>1.4655172413793105</v>
      </c>
      <c r="O18" s="132">
        <f t="shared" si="1"/>
        <v>21.982758620689658</v>
      </c>
    </row>
    <row r="19" spans="1:15" ht="21.95" customHeight="1">
      <c r="A19" s="131">
        <v>17</v>
      </c>
      <c r="B19" s="134" t="s">
        <v>123</v>
      </c>
      <c r="C19" s="132" t="s">
        <v>28</v>
      </c>
      <c r="D19" s="132">
        <v>70</v>
      </c>
      <c r="E19" s="136">
        <v>2.5</v>
      </c>
      <c r="F19" s="132">
        <f t="shared" si="0"/>
        <v>175</v>
      </c>
      <c r="G19" s="138"/>
      <c r="H19" s="138"/>
      <c r="I19" s="138"/>
      <c r="J19" s="145"/>
      <c r="K19" s="145"/>
      <c r="L19" s="56"/>
    </row>
    <row r="20" spans="1:15" ht="34.5" customHeight="1">
      <c r="A20" s="131">
        <v>18</v>
      </c>
      <c r="B20" s="134" t="s">
        <v>179</v>
      </c>
      <c r="C20" s="132" t="s">
        <v>54</v>
      </c>
      <c r="D20" s="132">
        <v>50</v>
      </c>
      <c r="E20" s="135">
        <v>1.5</v>
      </c>
      <c r="F20" s="132">
        <f t="shared" si="0"/>
        <v>75</v>
      </c>
      <c r="G20" s="138"/>
      <c r="H20" s="138"/>
      <c r="I20" s="138"/>
      <c r="J20" s="145"/>
      <c r="K20" s="145"/>
      <c r="L20" s="56"/>
    </row>
    <row r="21" spans="1:15" ht="34.5" customHeight="1">
      <c r="A21" s="131">
        <v>19</v>
      </c>
      <c r="B21" s="134" t="s">
        <v>180</v>
      </c>
      <c r="C21" s="132" t="s">
        <v>54</v>
      </c>
      <c r="D21" s="132">
        <v>50</v>
      </c>
      <c r="E21" s="135">
        <v>1.5</v>
      </c>
      <c r="F21" s="132">
        <f t="shared" si="0"/>
        <v>75</v>
      </c>
      <c r="G21" s="138"/>
      <c r="H21" s="138"/>
      <c r="I21" s="138"/>
      <c r="J21" s="145"/>
      <c r="K21" s="145"/>
    </row>
    <row r="22" spans="1:15" ht="21.95" customHeight="1">
      <c r="A22" s="131">
        <v>20</v>
      </c>
      <c r="B22" s="134" t="s">
        <v>129</v>
      </c>
      <c r="C22" s="132" t="s">
        <v>28</v>
      </c>
      <c r="D22" s="132">
        <v>70</v>
      </c>
      <c r="E22" s="135">
        <v>4</v>
      </c>
      <c r="F22" s="132">
        <f t="shared" si="0"/>
        <v>280</v>
      </c>
      <c r="G22" s="138"/>
      <c r="H22" s="138"/>
      <c r="I22" s="138"/>
    </row>
    <row r="23" spans="1:15" ht="21.95" customHeight="1">
      <c r="D23" s="164" t="s">
        <v>17</v>
      </c>
      <c r="E23" s="165"/>
      <c r="F23" s="130">
        <f>SUM(F3:F22)</f>
        <v>4996</v>
      </c>
      <c r="G23" s="145"/>
      <c r="H23" s="145"/>
      <c r="I23" s="145"/>
    </row>
    <row r="24" spans="1:15" ht="21.95" customHeight="1">
      <c r="D24" s="164" t="s">
        <v>160</v>
      </c>
      <c r="E24" s="165"/>
      <c r="F24" s="130">
        <f>F23*0.17</f>
        <v>849.32</v>
      </c>
      <c r="G24" s="145"/>
      <c r="H24" s="145"/>
      <c r="I24" s="145"/>
    </row>
    <row r="25" spans="1:15" ht="21.95" customHeight="1">
      <c r="D25" s="164" t="s">
        <v>19</v>
      </c>
      <c r="E25" s="165"/>
      <c r="F25" s="130">
        <f>SUM(F23:F24)</f>
        <v>5845.32</v>
      </c>
      <c r="G25" s="145"/>
      <c r="H25" s="145"/>
      <c r="I25" s="145"/>
    </row>
    <row r="26" spans="1:15" ht="63" customHeight="1">
      <c r="A26" s="166" t="s">
        <v>197</v>
      </c>
      <c r="B26" s="166"/>
      <c r="C26" s="166"/>
      <c r="D26" s="166"/>
      <c r="E26" s="166"/>
      <c r="F26" s="166"/>
    </row>
    <row r="27" spans="1:15" ht="21.95" customHeight="1"/>
    <row r="28" spans="1:15" ht="28.5" customHeight="1"/>
    <row r="29" spans="1:15" ht="24.95" customHeight="1"/>
    <row r="30" spans="1:15" ht="24.95" customHeight="1"/>
    <row r="31" spans="1:15" ht="24.95" customHeight="1"/>
    <row r="32" spans="1:15" ht="20.100000000000001" customHeight="1"/>
  </sheetData>
  <mergeCells count="5">
    <mergeCell ref="A1:F1"/>
    <mergeCell ref="D23:E23"/>
    <mergeCell ref="D24:E24"/>
    <mergeCell ref="D25:E25"/>
    <mergeCell ref="A26:F26"/>
  </mergeCells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="115" zoomScaleNormal="115" workbookViewId="0">
      <selection activeCell="G5" sqref="G5"/>
    </sheetView>
  </sheetViews>
  <sheetFormatPr defaultRowHeight="12.75"/>
  <cols>
    <col min="2" max="2" width="48.140625" customWidth="1"/>
    <col min="3" max="3" width="12.28515625" customWidth="1"/>
    <col min="4" max="4" width="13.5703125" customWidth="1"/>
    <col min="5" max="5" width="10.85546875" customWidth="1"/>
    <col min="12" max="12" width="17" customWidth="1"/>
    <col min="13" max="13" width="10.140625" customWidth="1"/>
    <col min="17" max="17" width="28.5703125" customWidth="1"/>
    <col min="18" max="18" width="6" customWidth="1"/>
    <col min="19" max="19" width="6.7109375" customWidth="1"/>
    <col min="20" max="20" width="7" customWidth="1"/>
  </cols>
  <sheetData>
    <row r="1" spans="1:21" ht="50.25" customHeight="1">
      <c r="A1" s="163" t="s">
        <v>194</v>
      </c>
      <c r="B1" s="163"/>
      <c r="C1" s="163"/>
      <c r="D1" s="163"/>
      <c r="E1" s="163"/>
      <c r="F1" s="163"/>
    </row>
    <row r="2" spans="1:21" ht="36.75" customHeight="1">
      <c r="A2" s="129" t="s">
        <v>0</v>
      </c>
      <c r="B2" s="130" t="s">
        <v>59</v>
      </c>
      <c r="C2" s="130" t="s">
        <v>61</v>
      </c>
      <c r="D2" s="130" t="s">
        <v>161</v>
      </c>
      <c r="E2" s="130" t="s">
        <v>65</v>
      </c>
      <c r="F2" s="130" t="s">
        <v>74</v>
      </c>
      <c r="G2" s="145"/>
      <c r="H2" s="145"/>
      <c r="I2" s="145"/>
      <c r="J2" s="145"/>
      <c r="K2" s="146" t="s">
        <v>187</v>
      </c>
      <c r="M2" s="146" t="s">
        <v>186</v>
      </c>
      <c r="Q2" s="146" t="s">
        <v>185</v>
      </c>
    </row>
    <row r="3" spans="1:21" ht="83.25" customHeight="1">
      <c r="A3" s="131">
        <v>1</v>
      </c>
      <c r="B3" s="132" t="s">
        <v>188</v>
      </c>
      <c r="C3" s="132" t="s">
        <v>54</v>
      </c>
      <c r="D3" s="132">
        <f>K3+M3+S3</f>
        <v>14600</v>
      </c>
      <c r="E3" s="132">
        <v>0.8</v>
      </c>
      <c r="F3" s="132">
        <f t="shared" ref="F3:F22" si="0">D3*E3</f>
        <v>11680</v>
      </c>
      <c r="G3" s="138"/>
      <c r="H3" s="138"/>
      <c r="I3" s="138"/>
      <c r="J3" s="138"/>
      <c r="K3" s="132">
        <v>4200</v>
      </c>
      <c r="M3" s="132">
        <v>3900</v>
      </c>
      <c r="N3" s="132">
        <v>0.8</v>
      </c>
      <c r="O3" s="132">
        <f t="shared" ref="O3:O18" si="1">M3*N3</f>
        <v>3120</v>
      </c>
      <c r="Q3" s="132" t="s">
        <v>162</v>
      </c>
      <c r="R3" s="132" t="s">
        <v>54</v>
      </c>
      <c r="S3" s="132">
        <v>6500</v>
      </c>
      <c r="T3" s="132">
        <v>0.8</v>
      </c>
      <c r="U3" s="132">
        <f>S3*T3</f>
        <v>5200</v>
      </c>
    </row>
    <row r="4" spans="1:21" ht="51" customHeight="1">
      <c r="A4" s="131">
        <v>2</v>
      </c>
      <c r="B4" s="132" t="s">
        <v>183</v>
      </c>
      <c r="C4" s="132" t="s">
        <v>54</v>
      </c>
      <c r="D4" s="132">
        <f>K4+M4+S4</f>
        <v>1100</v>
      </c>
      <c r="E4" s="132">
        <v>0.9</v>
      </c>
      <c r="F4" s="132">
        <f t="shared" si="0"/>
        <v>990</v>
      </c>
      <c r="G4" s="138"/>
      <c r="H4" s="138"/>
      <c r="I4" s="138"/>
      <c r="J4" s="138"/>
      <c r="K4" s="132">
        <v>400</v>
      </c>
      <c r="M4" s="132">
        <v>400</v>
      </c>
      <c r="N4" s="132">
        <v>0.9</v>
      </c>
      <c r="O4" s="132">
        <f t="shared" si="1"/>
        <v>360</v>
      </c>
      <c r="Q4" s="132" t="s">
        <v>163</v>
      </c>
      <c r="R4" s="132" t="s">
        <v>54</v>
      </c>
      <c r="S4" s="132">
        <v>300</v>
      </c>
      <c r="T4" s="132">
        <v>0.9</v>
      </c>
      <c r="U4" s="132">
        <f>S4*T4</f>
        <v>270</v>
      </c>
    </row>
    <row r="5" spans="1:21" ht="93.75" customHeight="1">
      <c r="A5" s="131">
        <v>3</v>
      </c>
      <c r="B5" s="132" t="s">
        <v>195</v>
      </c>
      <c r="C5" s="132" t="s">
        <v>54</v>
      </c>
      <c r="D5" s="132">
        <f>K5+M5+S5</f>
        <v>15200</v>
      </c>
      <c r="E5" s="132">
        <v>1.2</v>
      </c>
      <c r="F5" s="132">
        <f t="shared" si="0"/>
        <v>18240</v>
      </c>
      <c r="G5" s="138"/>
      <c r="H5" s="138"/>
      <c r="I5" s="138"/>
      <c r="J5" s="138"/>
      <c r="K5" s="132">
        <v>4200</v>
      </c>
      <c r="M5" s="132">
        <v>4000</v>
      </c>
      <c r="N5" s="132">
        <v>1.2</v>
      </c>
      <c r="O5" s="132">
        <f t="shared" si="1"/>
        <v>4800</v>
      </c>
      <c r="Q5" s="133" t="s">
        <v>164</v>
      </c>
      <c r="R5" s="132" t="s">
        <v>54</v>
      </c>
      <c r="S5" s="132">
        <v>7000</v>
      </c>
      <c r="T5" s="132">
        <v>1.2</v>
      </c>
      <c r="U5" s="132">
        <f>S5*T5</f>
        <v>8400</v>
      </c>
    </row>
    <row r="6" spans="1:21" ht="31.5" customHeight="1">
      <c r="A6" s="131">
        <v>4</v>
      </c>
      <c r="B6" s="132" t="s">
        <v>184</v>
      </c>
      <c r="C6" s="132" t="s">
        <v>54</v>
      </c>
      <c r="D6" s="132">
        <f>K6+M6</f>
        <v>400</v>
      </c>
      <c r="E6" s="132">
        <v>1.5</v>
      </c>
      <c r="F6" s="132">
        <f t="shared" si="0"/>
        <v>600</v>
      </c>
      <c r="G6" s="138"/>
      <c r="H6" s="138"/>
      <c r="I6" s="138"/>
      <c r="J6" s="138"/>
      <c r="K6" s="132">
        <v>200</v>
      </c>
      <c r="M6" s="132">
        <v>200</v>
      </c>
      <c r="N6" s="132">
        <v>1.5</v>
      </c>
      <c r="O6" s="132">
        <f t="shared" si="1"/>
        <v>300</v>
      </c>
    </row>
    <row r="7" spans="1:21" ht="29.25" customHeight="1">
      <c r="A7" s="131">
        <v>5</v>
      </c>
      <c r="B7" s="132" t="s">
        <v>193</v>
      </c>
      <c r="C7" s="132" t="s">
        <v>54</v>
      </c>
      <c r="D7" s="132">
        <f>K7+M7+S7</f>
        <v>7300</v>
      </c>
      <c r="E7" s="132">
        <v>0.95</v>
      </c>
      <c r="F7" s="132">
        <f t="shared" si="0"/>
        <v>6935</v>
      </c>
      <c r="G7" s="138"/>
      <c r="H7" s="138"/>
      <c r="I7" s="138"/>
      <c r="J7" s="138"/>
      <c r="K7" s="132">
        <v>3600</v>
      </c>
      <c r="M7" s="132">
        <v>3200</v>
      </c>
      <c r="N7" s="132">
        <v>0.95</v>
      </c>
      <c r="O7" s="132">
        <f t="shared" si="1"/>
        <v>3040</v>
      </c>
      <c r="Q7" s="132" t="s">
        <v>165</v>
      </c>
      <c r="R7" s="132" t="s">
        <v>54</v>
      </c>
      <c r="S7" s="132">
        <v>500</v>
      </c>
      <c r="T7" s="132">
        <v>0.95</v>
      </c>
      <c r="U7" s="132">
        <f>S7*T7</f>
        <v>475</v>
      </c>
    </row>
    <row r="8" spans="1:21" ht="30.75" customHeight="1">
      <c r="A8" s="131">
        <v>6</v>
      </c>
      <c r="B8" s="132" t="s">
        <v>192</v>
      </c>
      <c r="C8" s="132" t="s">
        <v>54</v>
      </c>
      <c r="D8" s="132">
        <f>K8+M8</f>
        <v>450</v>
      </c>
      <c r="E8" s="132">
        <v>3</v>
      </c>
      <c r="F8" s="132">
        <f t="shared" si="0"/>
        <v>1350</v>
      </c>
      <c r="G8" s="138"/>
      <c r="H8" s="138"/>
      <c r="I8" s="138"/>
      <c r="J8" s="138"/>
      <c r="K8" s="132">
        <v>250</v>
      </c>
      <c r="M8" s="132">
        <v>200</v>
      </c>
      <c r="N8" s="132">
        <v>3</v>
      </c>
      <c r="O8" s="132">
        <f t="shared" si="1"/>
        <v>600</v>
      </c>
    </row>
    <row r="9" spans="1:21" ht="36" customHeight="1">
      <c r="A9" s="131">
        <v>7</v>
      </c>
      <c r="B9" s="134" t="s">
        <v>181</v>
      </c>
      <c r="C9" s="134" t="s">
        <v>28</v>
      </c>
      <c r="D9" s="132">
        <f>K9+M9+S9</f>
        <v>85</v>
      </c>
      <c r="E9" s="135">
        <v>18.318965517241381</v>
      </c>
      <c r="F9" s="132">
        <f t="shared" si="0"/>
        <v>1557.1120689655174</v>
      </c>
      <c r="G9" s="138"/>
      <c r="H9" s="138"/>
      <c r="I9" s="138"/>
      <c r="J9" s="138"/>
      <c r="K9" s="132">
        <v>35</v>
      </c>
      <c r="M9" s="132">
        <v>30</v>
      </c>
      <c r="N9" s="135">
        <v>18.318965517241381</v>
      </c>
      <c r="O9" s="132">
        <f t="shared" si="1"/>
        <v>549.56896551724139</v>
      </c>
      <c r="Q9" s="134" t="s">
        <v>166</v>
      </c>
      <c r="R9" s="134" t="s">
        <v>28</v>
      </c>
      <c r="S9" s="132">
        <v>20</v>
      </c>
      <c r="T9" s="135">
        <v>18.318965517241381</v>
      </c>
      <c r="U9" s="132">
        <f>S9*T9</f>
        <v>366.37931034482762</v>
      </c>
    </row>
    <row r="10" spans="1:21" ht="31.5" customHeight="1">
      <c r="A10" s="131">
        <v>8</v>
      </c>
      <c r="B10" s="132" t="s">
        <v>182</v>
      </c>
      <c r="C10" s="132" t="s">
        <v>28</v>
      </c>
      <c r="D10" s="132">
        <f>K10+M10</f>
        <v>5</v>
      </c>
      <c r="E10" s="136">
        <v>98.922413793103445</v>
      </c>
      <c r="F10" s="132">
        <f t="shared" si="0"/>
        <v>494.61206896551721</v>
      </c>
      <c r="G10" s="138"/>
      <c r="H10" s="138"/>
      <c r="I10" s="138"/>
      <c r="J10" s="138"/>
      <c r="K10" s="132">
        <v>3</v>
      </c>
      <c r="M10" s="132">
        <v>2</v>
      </c>
      <c r="N10" s="136">
        <v>98.922413793103445</v>
      </c>
      <c r="O10" s="132">
        <f t="shared" si="1"/>
        <v>197.84482758620689</v>
      </c>
      <c r="Q10" s="134" t="s">
        <v>123</v>
      </c>
      <c r="R10" s="132" t="s">
        <v>28</v>
      </c>
      <c r="S10" s="132">
        <v>500</v>
      </c>
      <c r="T10" s="136">
        <v>2.5</v>
      </c>
      <c r="U10" s="132">
        <f>S10*T10</f>
        <v>1250</v>
      </c>
    </row>
    <row r="11" spans="1:21" ht="26.25" customHeight="1">
      <c r="A11" s="131">
        <v>9</v>
      </c>
      <c r="B11" s="134" t="s">
        <v>82</v>
      </c>
      <c r="C11" s="132" t="s">
        <v>28</v>
      </c>
      <c r="D11" s="132">
        <f>K11+M11</f>
        <v>55</v>
      </c>
      <c r="E11" s="135">
        <v>9.5258620689655178</v>
      </c>
      <c r="F11" s="132">
        <f t="shared" si="0"/>
        <v>523.92241379310349</v>
      </c>
      <c r="G11" s="138"/>
      <c r="H11" s="138"/>
      <c r="I11" s="138"/>
      <c r="J11" s="138"/>
      <c r="K11" s="132">
        <v>30</v>
      </c>
      <c r="M11" s="132">
        <v>25</v>
      </c>
      <c r="N11" s="135">
        <v>9.5258620689655178</v>
      </c>
      <c r="O11" s="132">
        <f t="shared" si="1"/>
        <v>238.14655172413794</v>
      </c>
      <c r="Q11" s="134" t="s">
        <v>179</v>
      </c>
      <c r="R11" s="132" t="s">
        <v>54</v>
      </c>
      <c r="S11" s="132">
        <v>300</v>
      </c>
      <c r="T11" s="135">
        <v>1.5</v>
      </c>
      <c r="U11" s="132">
        <f>S11*T11</f>
        <v>450</v>
      </c>
    </row>
    <row r="12" spans="1:21" ht="32.25" customHeight="1">
      <c r="A12" s="131">
        <v>10</v>
      </c>
      <c r="B12" s="134" t="s">
        <v>81</v>
      </c>
      <c r="C12" s="132" t="s">
        <v>28</v>
      </c>
      <c r="D12" s="132">
        <f>K12+M12</f>
        <v>30</v>
      </c>
      <c r="E12" s="135">
        <v>9.5258620689655178</v>
      </c>
      <c r="F12" s="132">
        <f t="shared" si="0"/>
        <v>285.77586206896552</v>
      </c>
      <c r="G12" s="138"/>
      <c r="H12" s="138"/>
      <c r="I12" s="138"/>
      <c r="J12" s="138"/>
      <c r="K12" s="132">
        <v>15</v>
      </c>
      <c r="M12" s="132">
        <v>15</v>
      </c>
      <c r="N12" s="135">
        <v>9.5258620689655178</v>
      </c>
      <c r="O12" s="132">
        <f t="shared" si="1"/>
        <v>142.88793103448276</v>
      </c>
      <c r="Q12" s="134" t="s">
        <v>180</v>
      </c>
      <c r="R12" s="132" t="s">
        <v>54</v>
      </c>
      <c r="S12" s="132">
        <v>300</v>
      </c>
      <c r="T12" s="135">
        <v>1.5</v>
      </c>
      <c r="U12" s="132">
        <f>S12*T12</f>
        <v>450</v>
      </c>
    </row>
    <row r="13" spans="1:21" ht="28.5" customHeight="1">
      <c r="A13" s="131">
        <v>11</v>
      </c>
      <c r="B13" s="134" t="s">
        <v>80</v>
      </c>
      <c r="C13" s="132" t="s">
        <v>28</v>
      </c>
      <c r="D13" s="132">
        <f t="shared" ref="D13:D18" si="2">K13+M13</f>
        <v>42</v>
      </c>
      <c r="E13" s="135">
        <v>14.655172413793105</v>
      </c>
      <c r="F13" s="132">
        <f t="shared" si="0"/>
        <v>615.51724137931046</v>
      </c>
      <c r="G13" s="138"/>
      <c r="H13" s="138"/>
      <c r="I13" s="138"/>
      <c r="J13" s="138"/>
      <c r="K13" s="132">
        <v>22</v>
      </c>
      <c r="M13" s="132">
        <v>20</v>
      </c>
      <c r="N13" s="135">
        <v>14.655172413793105</v>
      </c>
      <c r="O13" s="132">
        <f t="shared" si="1"/>
        <v>293.10344827586209</v>
      </c>
      <c r="Q13" s="134" t="s">
        <v>129</v>
      </c>
      <c r="R13" s="132" t="s">
        <v>28</v>
      </c>
      <c r="S13" s="132">
        <v>450</v>
      </c>
      <c r="T13" s="135">
        <v>4</v>
      </c>
      <c r="U13" s="132">
        <f>S13*T13</f>
        <v>1800</v>
      </c>
    </row>
    <row r="14" spans="1:21" ht="30.75" customHeight="1">
      <c r="A14" s="131">
        <v>12</v>
      </c>
      <c r="B14" s="134" t="s">
        <v>79</v>
      </c>
      <c r="C14" s="132" t="s">
        <v>28</v>
      </c>
      <c r="D14" s="132">
        <f t="shared" si="2"/>
        <v>30</v>
      </c>
      <c r="E14" s="135">
        <v>12</v>
      </c>
      <c r="F14" s="132">
        <f t="shared" si="0"/>
        <v>360</v>
      </c>
      <c r="G14" s="138"/>
      <c r="H14" s="138"/>
      <c r="I14" s="138"/>
      <c r="J14" s="138"/>
      <c r="K14" s="132">
        <v>15</v>
      </c>
      <c r="M14" s="132">
        <v>15</v>
      </c>
      <c r="N14" s="135">
        <v>12</v>
      </c>
      <c r="O14" s="132">
        <f t="shared" si="1"/>
        <v>180</v>
      </c>
    </row>
    <row r="15" spans="1:21" ht="21.95" customHeight="1">
      <c r="A15" s="131">
        <v>13</v>
      </c>
      <c r="B15" s="134" t="s">
        <v>167</v>
      </c>
      <c r="C15" s="132" t="s">
        <v>28</v>
      </c>
      <c r="D15" s="132">
        <f t="shared" si="2"/>
        <v>170</v>
      </c>
      <c r="E15" s="135">
        <v>1.6853448275862069</v>
      </c>
      <c r="F15" s="132">
        <f t="shared" si="0"/>
        <v>286.50862068965517</v>
      </c>
      <c r="G15" s="138"/>
      <c r="H15" s="138"/>
      <c r="I15" s="138"/>
      <c r="J15" s="138"/>
      <c r="K15" s="132">
        <v>90</v>
      </c>
      <c r="M15" s="132">
        <v>80</v>
      </c>
      <c r="N15" s="135">
        <v>1.6853448275862069</v>
      </c>
      <c r="O15" s="132">
        <f t="shared" si="1"/>
        <v>134.82758620689654</v>
      </c>
    </row>
    <row r="16" spans="1:21" ht="21.95" customHeight="1">
      <c r="A16" s="131">
        <v>14</v>
      </c>
      <c r="B16" s="134" t="s">
        <v>168</v>
      </c>
      <c r="C16" s="132" t="s">
        <v>28</v>
      </c>
      <c r="D16" s="132">
        <f t="shared" si="2"/>
        <v>85</v>
      </c>
      <c r="E16" s="135">
        <v>1.1724137931034484</v>
      </c>
      <c r="F16" s="132">
        <f t="shared" si="0"/>
        <v>99.65517241379311</v>
      </c>
      <c r="G16" s="138"/>
      <c r="H16" s="138"/>
      <c r="I16" s="138"/>
      <c r="J16" s="138"/>
      <c r="K16" s="132">
        <v>45</v>
      </c>
      <c r="M16" s="132">
        <v>40</v>
      </c>
      <c r="N16" s="135">
        <v>1.1724137931034484</v>
      </c>
      <c r="O16" s="132">
        <f t="shared" si="1"/>
        <v>46.896551724137936</v>
      </c>
    </row>
    <row r="17" spans="1:15" ht="21.95" customHeight="1">
      <c r="A17" s="131">
        <v>15</v>
      </c>
      <c r="B17" s="134" t="s">
        <v>84</v>
      </c>
      <c r="C17" s="132" t="s">
        <v>28</v>
      </c>
      <c r="D17" s="132">
        <f t="shared" si="2"/>
        <v>30</v>
      </c>
      <c r="E17" s="135">
        <v>3.6637931034482762</v>
      </c>
      <c r="F17" s="132">
        <f t="shared" si="0"/>
        <v>109.91379310344828</v>
      </c>
      <c r="G17" s="138"/>
      <c r="H17" s="138"/>
      <c r="I17" s="138"/>
      <c r="J17" s="138"/>
      <c r="K17" s="132">
        <v>15</v>
      </c>
      <c r="M17" s="132">
        <v>15</v>
      </c>
      <c r="N17" s="135">
        <v>3.6637931034482762</v>
      </c>
      <c r="O17" s="132">
        <f t="shared" si="1"/>
        <v>54.956896551724142</v>
      </c>
    </row>
    <row r="18" spans="1:15" ht="21.95" customHeight="1">
      <c r="A18" s="131">
        <v>16</v>
      </c>
      <c r="B18" s="134" t="s">
        <v>85</v>
      </c>
      <c r="C18" s="132" t="s">
        <v>28</v>
      </c>
      <c r="D18" s="132">
        <f t="shared" si="2"/>
        <v>30</v>
      </c>
      <c r="E18" s="135">
        <v>1.4655172413793105</v>
      </c>
      <c r="F18" s="132">
        <f t="shared" si="0"/>
        <v>43.965517241379317</v>
      </c>
      <c r="G18" s="138"/>
      <c r="H18" s="138"/>
      <c r="I18" s="138"/>
      <c r="J18" s="138"/>
      <c r="K18" s="132">
        <v>15</v>
      </c>
      <c r="M18" s="132">
        <v>15</v>
      </c>
      <c r="N18" s="135">
        <v>1.4655172413793105</v>
      </c>
      <c r="O18" s="132">
        <f t="shared" si="1"/>
        <v>21.982758620689658</v>
      </c>
    </row>
    <row r="19" spans="1:15" ht="21.95" customHeight="1">
      <c r="A19" s="131">
        <v>17</v>
      </c>
      <c r="B19" s="134" t="s">
        <v>123</v>
      </c>
      <c r="C19" s="132" t="s">
        <v>28</v>
      </c>
      <c r="D19" s="132">
        <v>500</v>
      </c>
      <c r="E19" s="136">
        <v>2.5</v>
      </c>
      <c r="F19" s="132">
        <f t="shared" si="0"/>
        <v>1250</v>
      </c>
      <c r="G19" s="138"/>
      <c r="H19" s="138"/>
      <c r="I19" s="138"/>
      <c r="J19" s="145"/>
      <c r="K19" s="145"/>
      <c r="L19" s="56"/>
    </row>
    <row r="20" spans="1:15" ht="34.5" customHeight="1">
      <c r="A20" s="131">
        <v>18</v>
      </c>
      <c r="B20" s="134" t="s">
        <v>179</v>
      </c>
      <c r="C20" s="132" t="s">
        <v>54</v>
      </c>
      <c r="D20" s="132">
        <v>300</v>
      </c>
      <c r="E20" s="135">
        <v>1.5</v>
      </c>
      <c r="F20" s="132">
        <f t="shared" si="0"/>
        <v>450</v>
      </c>
      <c r="G20" s="138"/>
      <c r="H20" s="138"/>
      <c r="I20" s="138"/>
      <c r="J20" s="145"/>
      <c r="K20" s="145"/>
      <c r="L20" s="56"/>
    </row>
    <row r="21" spans="1:15" ht="34.5" customHeight="1">
      <c r="A21" s="131">
        <v>19</v>
      </c>
      <c r="B21" s="134" t="s">
        <v>180</v>
      </c>
      <c r="C21" s="132" t="s">
        <v>54</v>
      </c>
      <c r="D21" s="132">
        <v>300</v>
      </c>
      <c r="E21" s="135">
        <v>1.5</v>
      </c>
      <c r="F21" s="132">
        <f t="shared" si="0"/>
        <v>450</v>
      </c>
      <c r="G21" s="138"/>
      <c r="H21" s="138"/>
      <c r="I21" s="138"/>
      <c r="J21" s="145"/>
      <c r="K21" s="145"/>
    </row>
    <row r="22" spans="1:15" ht="21.95" customHeight="1">
      <c r="A22" s="131">
        <v>20</v>
      </c>
      <c r="B22" s="134" t="s">
        <v>129</v>
      </c>
      <c r="C22" s="132" t="s">
        <v>28</v>
      </c>
      <c r="D22" s="132">
        <v>450</v>
      </c>
      <c r="E22" s="135">
        <v>4</v>
      </c>
      <c r="F22" s="132">
        <f t="shared" si="0"/>
        <v>1800</v>
      </c>
      <c r="G22" s="138"/>
      <c r="H22" s="138"/>
      <c r="I22" s="138"/>
    </row>
    <row r="23" spans="1:15" ht="21.95" customHeight="1">
      <c r="D23" s="164" t="s">
        <v>17</v>
      </c>
      <c r="E23" s="165"/>
      <c r="F23" s="130">
        <f>SUM(F3:F22)</f>
        <v>48121.982758620674</v>
      </c>
      <c r="G23" s="145"/>
      <c r="H23" s="145"/>
      <c r="I23" s="145"/>
    </row>
    <row r="24" spans="1:15" ht="21.95" customHeight="1">
      <c r="D24" s="164" t="s">
        <v>160</v>
      </c>
      <c r="E24" s="165"/>
      <c r="F24" s="130">
        <f>F23*0.17</f>
        <v>8180.7370689655154</v>
      </c>
      <c r="G24" s="145"/>
      <c r="H24" s="145"/>
      <c r="I24" s="145"/>
    </row>
    <row r="25" spans="1:15" ht="21.95" customHeight="1">
      <c r="D25" s="164" t="s">
        <v>19</v>
      </c>
      <c r="E25" s="165"/>
      <c r="F25" s="130">
        <f>SUM(F23:F24)</f>
        <v>56302.719827586188</v>
      </c>
      <c r="G25" s="145"/>
      <c r="H25" s="145"/>
      <c r="I25" s="145"/>
    </row>
    <row r="26" spans="1:15" ht="63" customHeight="1">
      <c r="A26" s="166" t="s">
        <v>196</v>
      </c>
      <c r="B26" s="166"/>
      <c r="C26" s="166"/>
      <c r="D26" s="166"/>
      <c r="E26" s="166"/>
      <c r="F26" s="166"/>
    </row>
    <row r="27" spans="1:15" ht="21.95" customHeight="1"/>
    <row r="28" spans="1:15" ht="28.5" customHeight="1"/>
    <row r="29" spans="1:15" ht="24.95" customHeight="1"/>
    <row r="30" spans="1:15" ht="24.95" customHeight="1"/>
    <row r="31" spans="1:15" ht="24.95" customHeight="1"/>
    <row r="32" spans="1:15" ht="20.100000000000001" customHeight="1"/>
  </sheetData>
  <mergeCells count="5">
    <mergeCell ref="D23:E23"/>
    <mergeCell ref="D24:E24"/>
    <mergeCell ref="D25:E25"/>
    <mergeCell ref="A26:F26"/>
    <mergeCell ref="A1:F1"/>
  </mergeCells>
  <pageMargins left="0.45" right="0.42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D6:D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115" zoomScaleNormal="115" workbookViewId="0">
      <selection activeCell="L16" sqref="L16"/>
    </sheetView>
  </sheetViews>
  <sheetFormatPr defaultRowHeight="12.75"/>
  <cols>
    <col min="2" max="2" width="49.42578125" customWidth="1"/>
    <col min="3" max="3" width="10.85546875" customWidth="1"/>
    <col min="4" max="4" width="13.5703125" customWidth="1"/>
    <col min="5" max="5" width="10.85546875" customWidth="1"/>
  </cols>
  <sheetData>
    <row r="1" spans="1:10" ht="50.25" customHeight="1">
      <c r="B1" s="62" t="s">
        <v>176</v>
      </c>
    </row>
    <row r="2" spans="1:10" ht="36.75" customHeight="1">
      <c r="A2" s="129" t="s">
        <v>0</v>
      </c>
      <c r="B2" s="130" t="s">
        <v>59</v>
      </c>
      <c r="C2" s="130" t="s">
        <v>61</v>
      </c>
      <c r="D2" s="130" t="s">
        <v>161</v>
      </c>
      <c r="E2" s="130" t="s">
        <v>65</v>
      </c>
      <c r="F2" s="130" t="s">
        <v>74</v>
      </c>
    </row>
    <row r="3" spans="1:10" ht="83.25" customHeight="1">
      <c r="A3" s="131">
        <v>1</v>
      </c>
      <c r="B3" s="147" t="s">
        <v>190</v>
      </c>
      <c r="C3" s="132" t="s">
        <v>54</v>
      </c>
      <c r="D3" s="132">
        <v>3900</v>
      </c>
      <c r="E3" s="132">
        <v>0.8</v>
      </c>
      <c r="F3" s="132">
        <f t="shared" ref="F3:F18" si="0">D3*E3</f>
        <v>3120</v>
      </c>
      <c r="G3" s="143"/>
      <c r="H3" s="140"/>
      <c r="I3" s="138"/>
      <c r="J3" s="140"/>
    </row>
    <row r="4" spans="1:10" ht="60" customHeight="1">
      <c r="A4" s="131">
        <v>2</v>
      </c>
      <c r="B4" s="148" t="s">
        <v>189</v>
      </c>
      <c r="C4" s="132" t="s">
        <v>54</v>
      </c>
      <c r="D4" s="132">
        <v>400</v>
      </c>
      <c r="E4" s="132">
        <v>0.9</v>
      </c>
      <c r="F4" s="132">
        <f t="shared" si="0"/>
        <v>360</v>
      </c>
      <c r="G4" s="143"/>
      <c r="H4" s="140"/>
      <c r="I4" s="138"/>
      <c r="J4" s="140"/>
    </row>
    <row r="5" spans="1:10" ht="92.25" customHeight="1">
      <c r="A5" s="131">
        <v>3</v>
      </c>
      <c r="B5" s="147" t="s">
        <v>191</v>
      </c>
      <c r="C5" s="132" t="s">
        <v>54</v>
      </c>
      <c r="D5" s="132">
        <v>4000</v>
      </c>
      <c r="E5" s="132">
        <v>1.2</v>
      </c>
      <c r="F5" s="132">
        <f t="shared" si="0"/>
        <v>4800</v>
      </c>
      <c r="G5" s="143"/>
      <c r="H5" s="140"/>
      <c r="I5" s="138"/>
      <c r="J5" s="140"/>
    </row>
    <row r="6" spans="1:10" ht="27" customHeight="1">
      <c r="A6" s="131">
        <v>4</v>
      </c>
      <c r="B6" s="132" t="s">
        <v>184</v>
      </c>
      <c r="C6" s="132" t="s">
        <v>54</v>
      </c>
      <c r="D6" s="132">
        <v>200</v>
      </c>
      <c r="E6" s="132">
        <v>1.5</v>
      </c>
      <c r="F6" s="132">
        <f t="shared" si="0"/>
        <v>300</v>
      </c>
      <c r="G6" s="143"/>
      <c r="H6" s="140"/>
      <c r="I6" s="138"/>
      <c r="J6" s="140"/>
    </row>
    <row r="7" spans="1:10" ht="21.95" customHeight="1">
      <c r="A7" s="131">
        <v>5</v>
      </c>
      <c r="B7" s="132" t="s">
        <v>193</v>
      </c>
      <c r="C7" s="132" t="s">
        <v>54</v>
      </c>
      <c r="D7" s="132">
        <v>3200</v>
      </c>
      <c r="E7" s="132">
        <v>0.95</v>
      </c>
      <c r="F7" s="132">
        <f t="shared" si="0"/>
        <v>3040</v>
      </c>
      <c r="G7" s="143"/>
      <c r="H7" s="140"/>
      <c r="I7" s="138"/>
      <c r="J7" s="140"/>
    </row>
    <row r="8" spans="1:10" ht="26.25" customHeight="1">
      <c r="A8" s="131">
        <v>6</v>
      </c>
      <c r="B8" s="132" t="s">
        <v>192</v>
      </c>
      <c r="C8" s="132" t="s">
        <v>54</v>
      </c>
      <c r="D8" s="132">
        <v>200</v>
      </c>
      <c r="E8" s="132">
        <v>3</v>
      </c>
      <c r="F8" s="132">
        <f t="shared" si="0"/>
        <v>600</v>
      </c>
      <c r="G8" s="143"/>
      <c r="H8" s="140"/>
      <c r="I8" s="138"/>
      <c r="J8" s="140"/>
    </row>
    <row r="9" spans="1:10" ht="36" customHeight="1">
      <c r="A9" s="131">
        <v>7</v>
      </c>
      <c r="B9" s="134" t="s">
        <v>181</v>
      </c>
      <c r="C9" s="134" t="s">
        <v>28</v>
      </c>
      <c r="D9" s="132">
        <v>30</v>
      </c>
      <c r="E9" s="135">
        <v>18.318965517241381</v>
      </c>
      <c r="F9" s="132">
        <f t="shared" si="0"/>
        <v>549.56896551724139</v>
      </c>
      <c r="G9" s="143"/>
      <c r="H9" s="140"/>
      <c r="I9" s="142"/>
      <c r="J9" s="140"/>
    </row>
    <row r="10" spans="1:10" ht="33" customHeight="1">
      <c r="A10" s="131">
        <v>8</v>
      </c>
      <c r="B10" s="132" t="s">
        <v>182</v>
      </c>
      <c r="C10" s="132" t="s">
        <v>28</v>
      </c>
      <c r="D10" s="132">
        <v>2</v>
      </c>
      <c r="E10" s="136">
        <v>98.922413793103445</v>
      </c>
      <c r="F10" s="132">
        <f t="shared" si="0"/>
        <v>197.84482758620689</v>
      </c>
      <c r="G10" s="143"/>
      <c r="H10" s="140"/>
      <c r="I10" s="144"/>
      <c r="J10" s="140"/>
    </row>
    <row r="11" spans="1:10" ht="26.25" customHeight="1">
      <c r="A11" s="131">
        <v>9</v>
      </c>
      <c r="B11" s="134" t="s">
        <v>82</v>
      </c>
      <c r="C11" s="132" t="s">
        <v>28</v>
      </c>
      <c r="D11" s="132">
        <v>25</v>
      </c>
      <c r="E11" s="135">
        <v>9.5258620689655178</v>
      </c>
      <c r="F11" s="132">
        <f t="shared" si="0"/>
        <v>238.14655172413794</v>
      </c>
      <c r="G11" s="143"/>
      <c r="H11" s="140"/>
      <c r="I11" s="142"/>
      <c r="J11" s="140"/>
    </row>
    <row r="12" spans="1:10" ht="32.25" customHeight="1">
      <c r="A12" s="131">
        <v>10</v>
      </c>
      <c r="B12" s="134" t="s">
        <v>81</v>
      </c>
      <c r="C12" s="132" t="s">
        <v>28</v>
      </c>
      <c r="D12" s="132">
        <v>15</v>
      </c>
      <c r="E12" s="135">
        <v>9.5258620689655178</v>
      </c>
      <c r="F12" s="132">
        <f t="shared" si="0"/>
        <v>142.88793103448276</v>
      </c>
      <c r="G12" s="143"/>
      <c r="H12" s="140"/>
      <c r="I12" s="142"/>
      <c r="J12" s="140"/>
    </row>
    <row r="13" spans="1:10" ht="28.5" customHeight="1">
      <c r="A13" s="131">
        <v>11</v>
      </c>
      <c r="B13" s="134" t="s">
        <v>80</v>
      </c>
      <c r="C13" s="132" t="s">
        <v>28</v>
      </c>
      <c r="D13" s="132">
        <v>20</v>
      </c>
      <c r="E13" s="135">
        <v>14.655172413793105</v>
      </c>
      <c r="F13" s="132">
        <f t="shared" si="0"/>
        <v>293.10344827586209</v>
      </c>
      <c r="G13" s="143"/>
      <c r="H13" s="140"/>
      <c r="I13" s="142"/>
      <c r="J13" s="140"/>
    </row>
    <row r="14" spans="1:10" ht="30.75" customHeight="1">
      <c r="A14" s="131">
        <v>12</v>
      </c>
      <c r="B14" s="134" t="s">
        <v>79</v>
      </c>
      <c r="C14" s="132" t="s">
        <v>28</v>
      </c>
      <c r="D14" s="132">
        <v>15</v>
      </c>
      <c r="E14" s="135">
        <v>12</v>
      </c>
      <c r="F14" s="132">
        <f t="shared" si="0"/>
        <v>180</v>
      </c>
      <c r="G14" s="143"/>
      <c r="H14" s="140"/>
      <c r="I14" s="142"/>
      <c r="J14" s="140"/>
    </row>
    <row r="15" spans="1:10" ht="21.95" customHeight="1">
      <c r="A15" s="131">
        <v>13</v>
      </c>
      <c r="B15" s="134" t="s">
        <v>167</v>
      </c>
      <c r="C15" s="132" t="s">
        <v>28</v>
      </c>
      <c r="D15" s="132">
        <v>80</v>
      </c>
      <c r="E15" s="135">
        <v>1.6853448275862069</v>
      </c>
      <c r="F15" s="132">
        <f t="shared" si="0"/>
        <v>134.82758620689654</v>
      </c>
      <c r="G15" s="143"/>
      <c r="H15" s="140"/>
      <c r="I15" s="142"/>
      <c r="J15" s="140"/>
    </row>
    <row r="16" spans="1:10" ht="21.95" customHeight="1">
      <c r="A16" s="131">
        <v>14</v>
      </c>
      <c r="B16" s="134" t="s">
        <v>168</v>
      </c>
      <c r="C16" s="132" t="s">
        <v>28</v>
      </c>
      <c r="D16" s="132">
        <v>40</v>
      </c>
      <c r="E16" s="135">
        <v>1.1724137931034484</v>
      </c>
      <c r="F16" s="132">
        <f t="shared" si="0"/>
        <v>46.896551724137936</v>
      </c>
      <c r="G16" s="143"/>
      <c r="H16" s="140"/>
      <c r="I16" s="142"/>
      <c r="J16" s="140"/>
    </row>
    <row r="17" spans="1:10" ht="21.95" customHeight="1">
      <c r="A17" s="131">
        <v>15</v>
      </c>
      <c r="B17" s="134" t="s">
        <v>84</v>
      </c>
      <c r="C17" s="132" t="s">
        <v>28</v>
      </c>
      <c r="D17" s="132">
        <v>15</v>
      </c>
      <c r="E17" s="135">
        <v>3.6637931034482762</v>
      </c>
      <c r="F17" s="132">
        <f t="shared" si="0"/>
        <v>54.956896551724142</v>
      </c>
      <c r="G17" s="143"/>
      <c r="H17" s="140"/>
      <c r="I17" s="142"/>
      <c r="J17" s="140"/>
    </row>
    <row r="18" spans="1:10" ht="21.95" customHeight="1">
      <c r="A18" s="131">
        <v>16</v>
      </c>
      <c r="B18" s="134" t="s">
        <v>85</v>
      </c>
      <c r="C18" s="132" t="s">
        <v>28</v>
      </c>
      <c r="D18" s="132">
        <v>15</v>
      </c>
      <c r="E18" s="135">
        <v>1.4655172413793105</v>
      </c>
      <c r="F18" s="132">
        <f t="shared" si="0"/>
        <v>21.982758620689658</v>
      </c>
      <c r="G18" s="143"/>
      <c r="H18" s="140"/>
      <c r="I18" s="142"/>
      <c r="J18" s="140"/>
    </row>
    <row r="19" spans="1:10" ht="21.95" customHeight="1">
      <c r="A19" s="137"/>
      <c r="B19" s="138"/>
      <c r="C19" s="138"/>
      <c r="D19" s="164" t="s">
        <v>17</v>
      </c>
      <c r="E19" s="165"/>
      <c r="F19" s="130">
        <f>SUM(F3:F18)</f>
        <v>14080.215517241379</v>
      </c>
      <c r="G19" s="56"/>
      <c r="H19" s="140"/>
      <c r="I19" s="140"/>
      <c r="J19" s="140"/>
    </row>
    <row r="20" spans="1:10" ht="21.95" customHeight="1">
      <c r="A20" s="137"/>
      <c r="B20" s="138"/>
      <c r="C20" s="138"/>
      <c r="D20" s="164" t="s">
        <v>160</v>
      </c>
      <c r="E20" s="165"/>
      <c r="F20" s="130">
        <f>F19*0.17</f>
        <v>2393.6366379310343</v>
      </c>
      <c r="G20" s="56"/>
    </row>
    <row r="21" spans="1:10" ht="21.95" customHeight="1">
      <c r="A21" s="137"/>
      <c r="B21" s="138"/>
      <c r="C21" s="138"/>
      <c r="D21" s="164" t="s">
        <v>19</v>
      </c>
      <c r="E21" s="165"/>
      <c r="F21" s="130">
        <f>SUM(F19:F20)</f>
        <v>16473.852155172412</v>
      </c>
    </row>
    <row r="22" spans="1:10" ht="21.95" customHeight="1"/>
    <row r="23" spans="1:10" ht="21.95" customHeight="1"/>
    <row r="24" spans="1:10" ht="21.95" customHeight="1"/>
    <row r="25" spans="1:10" ht="21.95" customHeight="1"/>
    <row r="26" spans="1:10" ht="21.95" customHeight="1"/>
    <row r="27" spans="1:10" ht="21.95" customHeight="1"/>
    <row r="28" spans="1:10" ht="21.95" customHeight="1"/>
    <row r="29" spans="1:10" ht="28.5" customHeight="1"/>
    <row r="30" spans="1:10" ht="24.95" customHeight="1"/>
    <row r="31" spans="1:10" ht="24.95" customHeight="1"/>
    <row r="32" spans="1:10" ht="24.95" customHeight="1"/>
    <row r="33" ht="20.100000000000001" customHeight="1"/>
  </sheetData>
  <mergeCells count="3">
    <mergeCell ref="D19:E19"/>
    <mergeCell ref="D20:E20"/>
    <mergeCell ref="D21:E21"/>
  </mergeCells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opLeftCell="A4" zoomScale="115" zoomScaleNormal="115" workbookViewId="0">
      <selection activeCell="B21" sqref="B21"/>
    </sheetView>
  </sheetViews>
  <sheetFormatPr defaultRowHeight="12.75"/>
  <cols>
    <col min="2" max="2" width="49.42578125" customWidth="1"/>
    <col min="3" max="3" width="10.85546875" customWidth="1"/>
    <col min="4" max="4" width="13.5703125" customWidth="1"/>
    <col min="5" max="5" width="10.85546875" customWidth="1"/>
  </cols>
  <sheetData>
    <row r="1" spans="1:6" ht="50.25" customHeight="1">
      <c r="B1" s="62" t="s">
        <v>177</v>
      </c>
    </row>
    <row r="2" spans="1:6" ht="36.75" customHeight="1">
      <c r="A2" s="129" t="s">
        <v>0</v>
      </c>
      <c r="B2" s="130" t="s">
        <v>59</v>
      </c>
      <c r="C2" s="130" t="s">
        <v>61</v>
      </c>
      <c r="D2" s="130" t="s">
        <v>161</v>
      </c>
      <c r="E2" s="130" t="s">
        <v>65</v>
      </c>
      <c r="F2" s="130" t="s">
        <v>74</v>
      </c>
    </row>
    <row r="3" spans="1:6" ht="83.25" customHeight="1">
      <c r="A3" s="131">
        <v>1</v>
      </c>
      <c r="B3" s="147" t="s">
        <v>190</v>
      </c>
      <c r="C3" s="132" t="s">
        <v>54</v>
      </c>
      <c r="D3" s="132">
        <v>4200</v>
      </c>
      <c r="E3" s="132">
        <v>0.8</v>
      </c>
      <c r="F3" s="132">
        <f t="shared" ref="F3:F18" si="0">D3*E3</f>
        <v>3360</v>
      </c>
    </row>
    <row r="4" spans="1:6" ht="42" customHeight="1">
      <c r="A4" s="131">
        <v>2</v>
      </c>
      <c r="B4" s="148" t="s">
        <v>189</v>
      </c>
      <c r="C4" s="132" t="s">
        <v>54</v>
      </c>
      <c r="D4" s="132">
        <v>400</v>
      </c>
      <c r="E4" s="132">
        <v>0.9</v>
      </c>
      <c r="F4" s="132">
        <f>D4*E4</f>
        <v>360</v>
      </c>
    </row>
    <row r="5" spans="1:6" ht="73.5" customHeight="1">
      <c r="A5" s="131">
        <v>3</v>
      </c>
      <c r="B5" s="147" t="s">
        <v>191</v>
      </c>
      <c r="C5" s="132" t="s">
        <v>54</v>
      </c>
      <c r="D5" s="132">
        <v>4200</v>
      </c>
      <c r="E5" s="132">
        <v>1.2</v>
      </c>
      <c r="F5" s="132">
        <f t="shared" si="0"/>
        <v>5040</v>
      </c>
    </row>
    <row r="6" spans="1:6" ht="27" customHeight="1">
      <c r="A6" s="131">
        <v>4</v>
      </c>
      <c r="B6" s="132" t="s">
        <v>184</v>
      </c>
      <c r="C6" s="132" t="s">
        <v>54</v>
      </c>
      <c r="D6" s="132">
        <v>200</v>
      </c>
      <c r="E6" s="132">
        <v>1.5</v>
      </c>
      <c r="F6" s="132">
        <f t="shared" si="0"/>
        <v>300</v>
      </c>
    </row>
    <row r="7" spans="1:6" ht="21.95" customHeight="1">
      <c r="A7" s="131">
        <v>5</v>
      </c>
      <c r="B7" s="132" t="s">
        <v>193</v>
      </c>
      <c r="C7" s="132" t="s">
        <v>54</v>
      </c>
      <c r="D7" s="132">
        <v>3600</v>
      </c>
      <c r="E7" s="132">
        <v>0.95</v>
      </c>
      <c r="F7" s="132">
        <f t="shared" si="0"/>
        <v>3420</v>
      </c>
    </row>
    <row r="8" spans="1:6" ht="26.25" customHeight="1">
      <c r="A8" s="131">
        <v>6</v>
      </c>
      <c r="B8" s="132" t="s">
        <v>192</v>
      </c>
      <c r="C8" s="132" t="s">
        <v>54</v>
      </c>
      <c r="D8" s="132">
        <v>250</v>
      </c>
      <c r="E8" s="132">
        <v>3</v>
      </c>
      <c r="F8" s="132">
        <f t="shared" si="0"/>
        <v>750</v>
      </c>
    </row>
    <row r="9" spans="1:6" ht="36" customHeight="1">
      <c r="A9" s="131">
        <v>7</v>
      </c>
      <c r="B9" s="134" t="s">
        <v>181</v>
      </c>
      <c r="C9" s="134" t="s">
        <v>28</v>
      </c>
      <c r="D9" s="132">
        <v>35</v>
      </c>
      <c r="E9" s="135">
        <v>18.318965517241381</v>
      </c>
      <c r="F9" s="132">
        <f t="shared" si="0"/>
        <v>641.16379310344837</v>
      </c>
    </row>
    <row r="10" spans="1:6" ht="25.5" customHeight="1">
      <c r="A10" s="131">
        <v>8</v>
      </c>
      <c r="B10" s="132" t="s">
        <v>182</v>
      </c>
      <c r="C10" s="132" t="s">
        <v>28</v>
      </c>
      <c r="D10" s="132">
        <v>3</v>
      </c>
      <c r="E10" s="136">
        <v>98.922413793103445</v>
      </c>
      <c r="F10" s="132">
        <f t="shared" si="0"/>
        <v>296.76724137931035</v>
      </c>
    </row>
    <row r="11" spans="1:6" ht="26.25" customHeight="1">
      <c r="A11" s="131">
        <v>9</v>
      </c>
      <c r="B11" s="134" t="s">
        <v>82</v>
      </c>
      <c r="C11" s="132" t="s">
        <v>28</v>
      </c>
      <c r="D11" s="132">
        <v>30</v>
      </c>
      <c r="E11" s="135">
        <v>9.5258620689655178</v>
      </c>
      <c r="F11" s="132">
        <f t="shared" si="0"/>
        <v>285.77586206896552</v>
      </c>
    </row>
    <row r="12" spans="1:6" ht="32.25" customHeight="1">
      <c r="A12" s="131">
        <v>10</v>
      </c>
      <c r="B12" s="134" t="s">
        <v>81</v>
      </c>
      <c r="C12" s="132" t="s">
        <v>28</v>
      </c>
      <c r="D12" s="132">
        <v>15</v>
      </c>
      <c r="E12" s="135">
        <v>9.5258620689655178</v>
      </c>
      <c r="F12" s="132">
        <f t="shared" si="0"/>
        <v>142.88793103448276</v>
      </c>
    </row>
    <row r="13" spans="1:6" ht="28.5" customHeight="1">
      <c r="A13" s="131">
        <v>11</v>
      </c>
      <c r="B13" s="134" t="s">
        <v>80</v>
      </c>
      <c r="C13" s="132" t="s">
        <v>28</v>
      </c>
      <c r="D13" s="132">
        <v>22</v>
      </c>
      <c r="E13" s="135">
        <v>14.655172413793105</v>
      </c>
      <c r="F13" s="132">
        <f t="shared" si="0"/>
        <v>322.41379310344831</v>
      </c>
    </row>
    <row r="14" spans="1:6" ht="30.75" customHeight="1">
      <c r="A14" s="131">
        <v>12</v>
      </c>
      <c r="B14" s="134" t="s">
        <v>79</v>
      </c>
      <c r="C14" s="132" t="s">
        <v>28</v>
      </c>
      <c r="D14" s="132">
        <v>15</v>
      </c>
      <c r="E14" s="135">
        <v>12</v>
      </c>
      <c r="F14" s="132">
        <f t="shared" si="0"/>
        <v>180</v>
      </c>
    </row>
    <row r="15" spans="1:6" ht="21.95" customHeight="1">
      <c r="A15" s="131">
        <v>13</v>
      </c>
      <c r="B15" s="134" t="s">
        <v>167</v>
      </c>
      <c r="C15" s="132" t="s">
        <v>28</v>
      </c>
      <c r="D15" s="132">
        <v>90</v>
      </c>
      <c r="E15" s="135">
        <v>1.6853448275862069</v>
      </c>
      <c r="F15" s="132">
        <f t="shared" si="0"/>
        <v>151.68103448275861</v>
      </c>
    </row>
    <row r="16" spans="1:6" ht="21.95" customHeight="1">
      <c r="A16" s="131">
        <v>14</v>
      </c>
      <c r="B16" s="134" t="s">
        <v>168</v>
      </c>
      <c r="C16" s="132" t="s">
        <v>28</v>
      </c>
      <c r="D16" s="132">
        <v>45</v>
      </c>
      <c r="E16" s="135">
        <v>1.1724137931034484</v>
      </c>
      <c r="F16" s="132">
        <f t="shared" si="0"/>
        <v>52.758620689655174</v>
      </c>
    </row>
    <row r="17" spans="1:7" ht="21.95" customHeight="1">
      <c r="A17" s="131">
        <v>15</v>
      </c>
      <c r="B17" s="134" t="s">
        <v>84</v>
      </c>
      <c r="C17" s="132" t="s">
        <v>28</v>
      </c>
      <c r="D17" s="132">
        <v>15</v>
      </c>
      <c r="E17" s="135">
        <v>3.6637931034482762</v>
      </c>
      <c r="F17" s="132">
        <f t="shared" si="0"/>
        <v>54.956896551724142</v>
      </c>
    </row>
    <row r="18" spans="1:7" ht="21.95" customHeight="1">
      <c r="A18" s="131">
        <v>16</v>
      </c>
      <c r="B18" s="134" t="s">
        <v>85</v>
      </c>
      <c r="C18" s="132" t="s">
        <v>28</v>
      </c>
      <c r="D18" s="132">
        <v>15</v>
      </c>
      <c r="E18" s="135">
        <v>1.4655172413793105</v>
      </c>
      <c r="F18" s="132">
        <f t="shared" si="0"/>
        <v>21.982758620689658</v>
      </c>
    </row>
    <row r="19" spans="1:7" ht="21.95" customHeight="1">
      <c r="A19" s="137"/>
      <c r="B19" s="138"/>
      <c r="C19" s="138"/>
      <c r="D19" s="164" t="s">
        <v>17</v>
      </c>
      <c r="E19" s="165"/>
      <c r="F19" s="130">
        <f>SUM(F3:F18)</f>
        <v>15380.387931034484</v>
      </c>
      <c r="G19" s="56"/>
    </row>
    <row r="20" spans="1:7" ht="21.95" customHeight="1">
      <c r="A20" s="137"/>
      <c r="B20" s="138"/>
      <c r="C20" s="138"/>
      <c r="D20" s="164" t="s">
        <v>160</v>
      </c>
      <c r="E20" s="165"/>
      <c r="F20" s="130">
        <f>F19*0.17</f>
        <v>2614.6659482758623</v>
      </c>
      <c r="G20" s="56"/>
    </row>
    <row r="21" spans="1:7" ht="21.95" customHeight="1">
      <c r="A21" s="137"/>
      <c r="B21" s="138"/>
      <c r="C21" s="138"/>
      <c r="D21" s="164" t="s">
        <v>19</v>
      </c>
      <c r="E21" s="165"/>
      <c r="F21" s="130">
        <f>SUM(F19:F20)</f>
        <v>17995.053879310348</v>
      </c>
    </row>
    <row r="22" spans="1:7" ht="21.95" customHeight="1"/>
    <row r="23" spans="1:7" ht="21.95" customHeight="1"/>
    <row r="24" spans="1:7" ht="21.95" customHeight="1"/>
    <row r="25" spans="1:7" ht="21.95" customHeight="1"/>
    <row r="26" spans="1:7" ht="21.95" customHeight="1"/>
    <row r="27" spans="1:7" ht="21.95" customHeight="1"/>
    <row r="28" spans="1:7" ht="21.95" customHeight="1"/>
    <row r="29" spans="1:7" ht="28.5" customHeight="1"/>
    <row r="30" spans="1:7" ht="24.95" customHeight="1"/>
    <row r="31" spans="1:7" ht="24.95" customHeight="1"/>
    <row r="32" spans="1:7" ht="24.95" customHeight="1"/>
    <row r="33" ht="20.100000000000001" customHeight="1"/>
  </sheetData>
  <mergeCells count="3">
    <mergeCell ref="D19:E19"/>
    <mergeCell ref="D20:E20"/>
    <mergeCell ref="D21:E21"/>
  </mergeCells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topLeftCell="A4" zoomScale="115" zoomScaleNormal="115" workbookViewId="0">
      <selection activeCell="H5" sqref="H5"/>
    </sheetView>
  </sheetViews>
  <sheetFormatPr defaultRowHeight="12.75"/>
  <cols>
    <col min="2" max="2" width="49.42578125" customWidth="1"/>
    <col min="3" max="3" width="10.85546875" customWidth="1"/>
    <col min="4" max="4" width="13.5703125" customWidth="1"/>
    <col min="5" max="5" width="10.85546875" customWidth="1"/>
    <col min="10" max="10" width="45.5703125" customWidth="1"/>
  </cols>
  <sheetData>
    <row r="1" spans="1:16" ht="50.25" customHeight="1">
      <c r="B1" s="62" t="s">
        <v>178</v>
      </c>
    </row>
    <row r="2" spans="1:16" ht="36.75" customHeight="1">
      <c r="A2" s="129" t="s">
        <v>0</v>
      </c>
      <c r="B2" s="130" t="s">
        <v>59</v>
      </c>
      <c r="C2" s="130" t="s">
        <v>61</v>
      </c>
      <c r="D2" s="130" t="s">
        <v>161</v>
      </c>
      <c r="E2" s="130" t="s">
        <v>65</v>
      </c>
      <c r="F2" s="130" t="s">
        <v>74</v>
      </c>
    </row>
    <row r="3" spans="1:16" ht="83.25" customHeight="1">
      <c r="A3" s="131">
        <v>1</v>
      </c>
      <c r="B3" s="147" t="s">
        <v>190</v>
      </c>
      <c r="C3" s="132" t="s">
        <v>54</v>
      </c>
      <c r="D3" s="132">
        <v>6500</v>
      </c>
      <c r="E3" s="132">
        <v>0.8</v>
      </c>
      <c r="F3" s="132">
        <f t="shared" ref="F3:F11" si="0">D3*E3</f>
        <v>5200</v>
      </c>
      <c r="J3" t="s">
        <v>169</v>
      </c>
      <c r="K3" t="s">
        <v>146</v>
      </c>
      <c r="L3">
        <v>6536.5</v>
      </c>
      <c r="M3">
        <v>0.8</v>
      </c>
      <c r="N3">
        <v>5229.2000000000007</v>
      </c>
      <c r="O3">
        <v>3840</v>
      </c>
      <c r="P3">
        <v>0.58747035875468523</v>
      </c>
    </row>
    <row r="4" spans="1:16" ht="56.25" customHeight="1">
      <c r="A4" s="131">
        <v>2</v>
      </c>
      <c r="B4" s="148" t="s">
        <v>189</v>
      </c>
      <c r="C4" s="132" t="s">
        <v>54</v>
      </c>
      <c r="D4" s="132">
        <v>300</v>
      </c>
      <c r="E4" s="132">
        <v>0.9</v>
      </c>
      <c r="F4" s="132">
        <f t="shared" si="0"/>
        <v>270</v>
      </c>
      <c r="J4" t="s">
        <v>170</v>
      </c>
      <c r="K4" t="s">
        <v>146</v>
      </c>
      <c r="L4">
        <v>6987</v>
      </c>
      <c r="M4">
        <v>1.2</v>
      </c>
      <c r="N4">
        <v>8384.4</v>
      </c>
      <c r="O4">
        <v>5600</v>
      </c>
    </row>
    <row r="5" spans="1:16" ht="73.5" customHeight="1">
      <c r="A5" s="131">
        <v>3</v>
      </c>
      <c r="B5" s="147" t="s">
        <v>191</v>
      </c>
      <c r="C5" s="132" t="s">
        <v>54</v>
      </c>
      <c r="D5" s="132">
        <v>7000</v>
      </c>
      <c r="E5" s="132">
        <v>1.2</v>
      </c>
      <c r="F5" s="132">
        <f t="shared" si="0"/>
        <v>8400</v>
      </c>
      <c r="K5" s="66" t="s">
        <v>146</v>
      </c>
    </row>
    <row r="6" spans="1:16" ht="27" customHeight="1">
      <c r="A6" s="131">
        <v>4</v>
      </c>
      <c r="B6" s="132" t="s">
        <v>193</v>
      </c>
      <c r="C6" s="132" t="s">
        <v>54</v>
      </c>
      <c r="D6" s="132">
        <v>500</v>
      </c>
      <c r="E6" s="132">
        <v>0.95</v>
      </c>
      <c r="F6" s="132">
        <f t="shared" si="0"/>
        <v>475</v>
      </c>
      <c r="J6" t="s">
        <v>171</v>
      </c>
      <c r="K6" t="s">
        <v>146</v>
      </c>
      <c r="M6">
        <v>1.5</v>
      </c>
      <c r="N6">
        <v>0</v>
      </c>
    </row>
    <row r="7" spans="1:16" ht="30.75" customHeight="1">
      <c r="A7" s="131">
        <v>6</v>
      </c>
      <c r="B7" s="134" t="s">
        <v>181</v>
      </c>
      <c r="C7" s="134" t="s">
        <v>28</v>
      </c>
      <c r="D7" s="132">
        <v>20</v>
      </c>
      <c r="E7" s="135">
        <v>18.318965517241381</v>
      </c>
      <c r="F7" s="132">
        <f t="shared" si="0"/>
        <v>366.37931034482762</v>
      </c>
      <c r="J7" t="s">
        <v>152</v>
      </c>
      <c r="K7" t="s">
        <v>146</v>
      </c>
    </row>
    <row r="8" spans="1:16" ht="26.25" customHeight="1">
      <c r="A8" s="131">
        <v>7</v>
      </c>
      <c r="B8" s="134" t="s">
        <v>123</v>
      </c>
      <c r="C8" s="132" t="s">
        <v>28</v>
      </c>
      <c r="D8" s="132">
        <v>500</v>
      </c>
      <c r="E8" s="136">
        <v>2.5</v>
      </c>
      <c r="F8" s="132">
        <f t="shared" si="0"/>
        <v>1250</v>
      </c>
      <c r="J8" t="s">
        <v>172</v>
      </c>
      <c r="K8" t="s">
        <v>146</v>
      </c>
      <c r="L8">
        <v>500</v>
      </c>
    </row>
    <row r="9" spans="1:16" ht="36" customHeight="1">
      <c r="A9" s="131">
        <v>8</v>
      </c>
      <c r="B9" s="134" t="s">
        <v>179</v>
      </c>
      <c r="C9" s="132" t="s">
        <v>54</v>
      </c>
      <c r="D9" s="132">
        <v>300</v>
      </c>
      <c r="E9" s="135">
        <v>1.5</v>
      </c>
      <c r="F9" s="132">
        <f t="shared" si="0"/>
        <v>450</v>
      </c>
      <c r="J9" t="s">
        <v>173</v>
      </c>
      <c r="K9" t="s">
        <v>146</v>
      </c>
      <c r="L9">
        <v>177</v>
      </c>
      <c r="M9">
        <v>0.9</v>
      </c>
      <c r="N9">
        <v>159.30000000000001</v>
      </c>
      <c r="O9">
        <v>135</v>
      </c>
      <c r="P9">
        <v>0.76271186440677963</v>
      </c>
    </row>
    <row r="10" spans="1:16" ht="25.5" customHeight="1">
      <c r="A10" s="131">
        <v>9</v>
      </c>
      <c r="B10" s="134" t="s">
        <v>180</v>
      </c>
      <c r="C10" s="132" t="s">
        <v>54</v>
      </c>
      <c r="D10" s="132">
        <v>300</v>
      </c>
      <c r="E10" s="135">
        <v>1.5</v>
      </c>
      <c r="F10" s="132">
        <f t="shared" si="0"/>
        <v>450</v>
      </c>
      <c r="J10" t="s">
        <v>174</v>
      </c>
      <c r="K10" t="s">
        <v>146</v>
      </c>
    </row>
    <row r="11" spans="1:16" ht="26.25" customHeight="1">
      <c r="A11" s="131">
        <v>10</v>
      </c>
      <c r="B11" s="134" t="s">
        <v>129</v>
      </c>
      <c r="C11" s="132" t="s">
        <v>28</v>
      </c>
      <c r="D11" s="132">
        <v>450</v>
      </c>
      <c r="E11" s="135">
        <v>4</v>
      </c>
      <c r="F11" s="132">
        <f t="shared" si="0"/>
        <v>1800</v>
      </c>
      <c r="J11" t="s">
        <v>175</v>
      </c>
      <c r="K11" t="s">
        <v>28</v>
      </c>
      <c r="L11">
        <v>20</v>
      </c>
      <c r="M11">
        <v>18.32</v>
      </c>
      <c r="N11">
        <v>366.4</v>
      </c>
      <c r="O11">
        <v>330</v>
      </c>
    </row>
    <row r="12" spans="1:16" ht="32.25" customHeight="1">
      <c r="A12" s="137"/>
      <c r="B12" s="140"/>
      <c r="C12" s="140"/>
      <c r="D12" s="167" t="s">
        <v>17</v>
      </c>
      <c r="E12" s="168"/>
      <c r="F12" s="139">
        <f>SUM(F3:F11)</f>
        <v>18661.379310344826</v>
      </c>
      <c r="J12" t="s">
        <v>123</v>
      </c>
      <c r="K12" t="s">
        <v>116</v>
      </c>
      <c r="L12">
        <v>500</v>
      </c>
      <c r="O12">
        <v>1050</v>
      </c>
    </row>
    <row r="13" spans="1:16" ht="28.5" customHeight="1">
      <c r="A13" s="137"/>
      <c r="B13" s="140"/>
      <c r="C13" s="140"/>
      <c r="D13" s="164" t="s">
        <v>160</v>
      </c>
      <c r="E13" s="165"/>
      <c r="F13" s="130">
        <f>F12*0.17</f>
        <v>3172.4344827586206</v>
      </c>
      <c r="J13" t="s">
        <v>126</v>
      </c>
      <c r="K13" t="s">
        <v>105</v>
      </c>
      <c r="L13">
        <v>50</v>
      </c>
      <c r="N13">
        <v>120</v>
      </c>
      <c r="O13">
        <v>120</v>
      </c>
    </row>
    <row r="14" spans="1:16" ht="30.75" customHeight="1">
      <c r="A14" s="137"/>
      <c r="B14" s="141"/>
      <c r="C14" s="138"/>
      <c r="D14" s="164" t="s">
        <v>19</v>
      </c>
      <c r="E14" s="165"/>
      <c r="F14" s="130">
        <f>SUM(F12:F13)</f>
        <v>21833.813793103447</v>
      </c>
      <c r="J14" t="s">
        <v>127</v>
      </c>
      <c r="K14" t="s">
        <v>128</v>
      </c>
      <c r="L14">
        <v>50</v>
      </c>
      <c r="N14">
        <v>182.5</v>
      </c>
      <c r="O14">
        <v>182.5</v>
      </c>
    </row>
    <row r="15" spans="1:16" ht="21.95" customHeight="1">
      <c r="A15" s="137"/>
      <c r="B15" s="141"/>
      <c r="C15" s="138"/>
      <c r="D15" s="138"/>
      <c r="E15" s="142"/>
      <c r="F15" s="138"/>
      <c r="J15" t="s">
        <v>129</v>
      </c>
      <c r="K15" t="s">
        <v>116</v>
      </c>
      <c r="L15">
        <v>450</v>
      </c>
      <c r="N15">
        <v>1575</v>
      </c>
      <c r="O15">
        <v>1575</v>
      </c>
    </row>
    <row r="16" spans="1:16" ht="21.95" customHeight="1">
      <c r="A16" s="137"/>
      <c r="B16" s="141"/>
      <c r="C16" s="138"/>
      <c r="D16" s="138"/>
      <c r="E16" s="142"/>
      <c r="F16" s="138"/>
    </row>
    <row r="17" spans="1:7" ht="21.95" customHeight="1">
      <c r="A17" s="137"/>
      <c r="B17" s="141"/>
      <c r="C17" s="138"/>
      <c r="D17" s="138"/>
      <c r="E17" s="142"/>
      <c r="F17" s="138"/>
    </row>
    <row r="18" spans="1:7" ht="21.95" customHeight="1">
      <c r="A18" s="137"/>
      <c r="B18" s="141"/>
      <c r="C18" s="138"/>
      <c r="D18" s="138"/>
      <c r="E18" s="142"/>
      <c r="F18" s="138"/>
    </row>
    <row r="19" spans="1:7" ht="21.95" customHeight="1">
      <c r="A19" s="137"/>
      <c r="B19" s="138"/>
      <c r="C19" s="138"/>
      <c r="G19" s="56"/>
    </row>
    <row r="20" spans="1:7" ht="21.95" customHeight="1">
      <c r="A20" s="137"/>
      <c r="B20" s="138"/>
      <c r="C20" s="138"/>
      <c r="G20" s="56"/>
    </row>
    <row r="21" spans="1:7" ht="21.95" customHeight="1">
      <c r="A21" s="137"/>
      <c r="B21" s="138"/>
      <c r="C21" s="138"/>
    </row>
    <row r="22" spans="1:7" ht="21.95" customHeight="1"/>
    <row r="23" spans="1:7" ht="21.95" customHeight="1"/>
    <row r="24" spans="1:7" ht="21.95" customHeight="1"/>
    <row r="25" spans="1:7" ht="21.95" customHeight="1"/>
    <row r="26" spans="1:7" ht="21.95" customHeight="1"/>
    <row r="27" spans="1:7" ht="21.95" customHeight="1"/>
    <row r="28" spans="1:7" ht="21.95" customHeight="1"/>
    <row r="29" spans="1:7" ht="28.5" customHeight="1"/>
    <row r="30" spans="1:7" ht="24.95" customHeight="1"/>
    <row r="31" spans="1:7" ht="24.95" customHeight="1"/>
    <row r="32" spans="1:7" ht="24.95" customHeight="1"/>
    <row r="33" ht="20.100000000000001" customHeight="1"/>
  </sheetData>
  <mergeCells count="3">
    <mergeCell ref="D12:E12"/>
    <mergeCell ref="D13:E13"/>
    <mergeCell ref="D14:E14"/>
  </mergeCells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6"/>
  <sheetViews>
    <sheetView topLeftCell="J13" zoomScaleNormal="100" workbookViewId="0">
      <selection activeCell="J25" sqref="J25"/>
    </sheetView>
  </sheetViews>
  <sheetFormatPr defaultRowHeight="12.75"/>
  <cols>
    <col min="2" max="2" width="40.42578125" customWidth="1"/>
    <col min="3" max="3" width="10.85546875" customWidth="1"/>
    <col min="4" max="5" width="11.140625" customWidth="1"/>
    <col min="6" max="6" width="13.5703125" customWidth="1"/>
    <col min="7" max="7" width="10.85546875" customWidth="1"/>
    <col min="10" max="10" width="10.42578125" style="32" customWidth="1"/>
    <col min="11" max="11" width="37.140625" style="32" customWidth="1"/>
    <col min="12" max="16" width="10.42578125" style="32" customWidth="1"/>
    <col min="17" max="17" width="7.42578125" customWidth="1"/>
    <col min="18" max="18" width="22.5703125" style="40" customWidth="1"/>
    <col min="19" max="19" width="6.7109375" customWidth="1"/>
    <col min="20" max="20" width="5.42578125" style="2" customWidth="1"/>
    <col min="21" max="21" width="6.7109375" style="2" customWidth="1"/>
    <col min="22" max="22" width="8.85546875" style="2" customWidth="1"/>
    <col min="23" max="23" width="7.42578125" customWidth="1"/>
    <col min="24" max="24" width="7.7109375" customWidth="1"/>
    <col min="25" max="25" width="13.7109375" customWidth="1"/>
    <col min="26" max="26" width="13.85546875" customWidth="1"/>
  </cols>
  <sheetData>
    <row r="1" spans="1:33" ht="50.25" customHeight="1">
      <c r="B1" s="62" t="s">
        <v>156</v>
      </c>
      <c r="J1" s="51"/>
      <c r="K1" s="62" t="s">
        <v>95</v>
      </c>
      <c r="N1" s="42"/>
      <c r="Q1" s="32"/>
      <c r="R1" s="62" t="s">
        <v>96</v>
      </c>
      <c r="S1" s="32"/>
      <c r="T1" s="32"/>
      <c r="U1" s="32"/>
      <c r="V1" s="32"/>
      <c r="W1" s="32"/>
      <c r="Y1" s="40"/>
      <c r="AA1" s="2"/>
      <c r="AB1" s="2"/>
      <c r="AC1" s="2"/>
    </row>
    <row r="2" spans="1:33" ht="36.75" customHeight="1">
      <c r="A2" s="50" t="s">
        <v>0</v>
      </c>
      <c r="B2" s="49" t="s">
        <v>59</v>
      </c>
      <c r="C2" s="49" t="s">
        <v>61</v>
      </c>
      <c r="D2" s="49" t="s">
        <v>158</v>
      </c>
      <c r="E2" s="49" t="s">
        <v>98</v>
      </c>
      <c r="F2" s="49" t="s">
        <v>157</v>
      </c>
      <c r="G2" s="49" t="s">
        <v>65</v>
      </c>
      <c r="H2" s="49" t="s">
        <v>74</v>
      </c>
      <c r="J2" s="50" t="s">
        <v>0</v>
      </c>
      <c r="K2" s="49" t="s">
        <v>59</v>
      </c>
      <c r="L2" s="49" t="s">
        <v>61</v>
      </c>
      <c r="M2" s="49" t="s">
        <v>60</v>
      </c>
      <c r="N2" s="49" t="s">
        <v>65</v>
      </c>
      <c r="O2" s="49" t="s">
        <v>74</v>
      </c>
      <c r="P2" s="56"/>
      <c r="Q2" s="50" t="s">
        <v>0</v>
      </c>
      <c r="R2" s="49" t="s">
        <v>59</v>
      </c>
      <c r="S2" s="49" t="s">
        <v>61</v>
      </c>
      <c r="T2" s="49" t="s">
        <v>60</v>
      </c>
      <c r="U2" s="49" t="s">
        <v>65</v>
      </c>
      <c r="V2" s="49" t="s">
        <v>74</v>
      </c>
      <c r="W2" s="56"/>
      <c r="X2" s="4" t="s">
        <v>0</v>
      </c>
      <c r="Y2" s="34" t="s">
        <v>1</v>
      </c>
      <c r="Z2" s="4" t="s">
        <v>35</v>
      </c>
      <c r="AA2" s="5" t="s">
        <v>2</v>
      </c>
      <c r="AB2" s="33" t="s">
        <v>62</v>
      </c>
      <c r="AC2" s="5" t="s">
        <v>3</v>
      </c>
      <c r="AD2" s="4" t="s">
        <v>4</v>
      </c>
      <c r="AE2" s="15" t="s">
        <v>34</v>
      </c>
      <c r="AF2" s="41" t="s">
        <v>64</v>
      </c>
      <c r="AG2" s="15"/>
    </row>
    <row r="3" spans="1:33" ht="36.75" customHeight="1">
      <c r="A3" s="47">
        <v>1</v>
      </c>
      <c r="B3" s="59" t="s">
        <v>73</v>
      </c>
      <c r="C3" s="43" t="s">
        <v>54</v>
      </c>
      <c r="D3" s="43">
        <v>0</v>
      </c>
      <c r="E3" s="43">
        <f>D3*2.32</f>
        <v>0</v>
      </c>
      <c r="F3" s="43"/>
      <c r="G3" s="43">
        <v>0.9</v>
      </c>
      <c r="H3" s="43">
        <f>F3*G3</f>
        <v>0</v>
      </c>
      <c r="J3" s="47">
        <v>1</v>
      </c>
      <c r="K3" s="59" t="s">
        <v>73</v>
      </c>
      <c r="L3" s="43" t="s">
        <v>54</v>
      </c>
      <c r="M3" s="43">
        <v>0</v>
      </c>
      <c r="N3" s="43">
        <v>0.9</v>
      </c>
      <c r="O3" s="43">
        <f>M3*N3</f>
        <v>0</v>
      </c>
      <c r="P3" s="55"/>
      <c r="Q3" s="47">
        <v>1</v>
      </c>
      <c r="R3" s="59" t="s">
        <v>73</v>
      </c>
      <c r="S3" s="43" t="s">
        <v>54</v>
      </c>
      <c r="T3" s="43">
        <v>470</v>
      </c>
      <c r="U3" s="43">
        <v>0.9</v>
      </c>
      <c r="V3" s="43">
        <f>T3*U3</f>
        <v>423</v>
      </c>
      <c r="W3" s="55"/>
      <c r="X3" s="6">
        <v>1</v>
      </c>
      <c r="Y3" s="35" t="s">
        <v>5</v>
      </c>
      <c r="Z3" s="20">
        <v>3.2</v>
      </c>
      <c r="AA3" s="21">
        <v>20</v>
      </c>
      <c r="AB3" s="24">
        <f>6*Z3*AA3</f>
        <v>384.00000000000006</v>
      </c>
      <c r="AC3" s="22">
        <v>18.318965517241381</v>
      </c>
      <c r="AD3" s="20">
        <f t="shared" ref="AD3:AD14" si="0">AA3*AC3</f>
        <v>366.37931034482762</v>
      </c>
      <c r="AE3" s="12">
        <f t="shared" ref="AE3:AE14" si="1">AC3/6/Z3</f>
        <v>0.95411278735632188</v>
      </c>
      <c r="AF3" s="28" t="s">
        <v>52</v>
      </c>
      <c r="AG3" s="12"/>
    </row>
    <row r="4" spans="1:33" ht="75" customHeight="1">
      <c r="A4" s="47">
        <v>2</v>
      </c>
      <c r="B4" s="58" t="s">
        <v>155</v>
      </c>
      <c r="C4" s="43" t="s">
        <v>54</v>
      </c>
      <c r="D4" s="61">
        <v>1740</v>
      </c>
      <c r="E4" s="43">
        <f t="shared" ref="E4:E21" si="2">D4*2.32</f>
        <v>4036.7999999999997</v>
      </c>
      <c r="F4" s="128">
        <v>4200</v>
      </c>
      <c r="G4" s="43">
        <v>0.8</v>
      </c>
      <c r="H4" s="43">
        <f t="shared" ref="H4:H21" si="3">F4*G4</f>
        <v>3360</v>
      </c>
      <c r="J4" s="47">
        <v>2</v>
      </c>
      <c r="K4" s="58" t="s">
        <v>91</v>
      </c>
      <c r="L4" s="43" t="s">
        <v>54</v>
      </c>
      <c r="M4" s="61">
        <v>1740</v>
      </c>
      <c r="N4" s="43">
        <v>0.8</v>
      </c>
      <c r="O4" s="43">
        <f t="shared" ref="O4:O21" si="4">M4*N4</f>
        <v>1392</v>
      </c>
      <c r="P4" s="55"/>
      <c r="Q4" s="47">
        <v>2</v>
      </c>
      <c r="R4" s="58" t="s">
        <v>91</v>
      </c>
      <c r="S4" s="43" t="s">
        <v>54</v>
      </c>
      <c r="T4" s="43">
        <v>1300</v>
      </c>
      <c r="U4" s="43">
        <v>0.8</v>
      </c>
      <c r="V4" s="43">
        <f t="shared" ref="V4:V21" si="5">T4*U4</f>
        <v>1040</v>
      </c>
      <c r="W4" s="55"/>
      <c r="X4" s="6">
        <v>2</v>
      </c>
      <c r="Y4" s="35" t="s">
        <v>6</v>
      </c>
      <c r="Z4" s="20">
        <v>4.2</v>
      </c>
      <c r="AA4" s="21">
        <v>15</v>
      </c>
      <c r="AB4" s="24">
        <f t="shared" ref="AB4:AB14" si="6">6*Z4*AA4</f>
        <v>378.00000000000006</v>
      </c>
      <c r="AC4" s="22">
        <v>21.982758620689655</v>
      </c>
      <c r="AD4" s="20">
        <f t="shared" si="0"/>
        <v>329.74137931034483</v>
      </c>
      <c r="AE4" s="12">
        <f t="shared" si="1"/>
        <v>0.87233169129720844</v>
      </c>
      <c r="AF4" s="28" t="s">
        <v>51</v>
      </c>
      <c r="AG4" s="12"/>
    </row>
    <row r="5" spans="1:33" ht="81" customHeight="1">
      <c r="A5" s="47">
        <v>3</v>
      </c>
      <c r="B5" s="121" t="s">
        <v>94</v>
      </c>
      <c r="C5" s="43" t="s">
        <v>54</v>
      </c>
      <c r="D5" s="61">
        <v>1780</v>
      </c>
      <c r="E5" s="43">
        <f t="shared" si="2"/>
        <v>4129.5999999999995</v>
      </c>
      <c r="F5" s="128">
        <v>4200</v>
      </c>
      <c r="G5" s="43">
        <v>1.2</v>
      </c>
      <c r="H5" s="43">
        <f t="shared" si="3"/>
        <v>5040</v>
      </c>
      <c r="J5" s="47">
        <v>3</v>
      </c>
      <c r="K5" s="58" t="s">
        <v>94</v>
      </c>
      <c r="L5" s="43" t="s">
        <v>54</v>
      </c>
      <c r="M5" s="61">
        <v>1780</v>
      </c>
      <c r="N5" s="43">
        <v>1.2</v>
      </c>
      <c r="O5" s="43">
        <f t="shared" si="4"/>
        <v>2136</v>
      </c>
      <c r="P5" s="55"/>
      <c r="Q5" s="47">
        <v>3</v>
      </c>
      <c r="R5" s="58" t="s">
        <v>92</v>
      </c>
      <c r="S5" s="43" t="s">
        <v>54</v>
      </c>
      <c r="T5" s="43">
        <v>1100</v>
      </c>
      <c r="U5" s="43">
        <v>1.2</v>
      </c>
      <c r="V5" s="43">
        <f t="shared" si="5"/>
        <v>1320</v>
      </c>
      <c r="W5" s="55"/>
      <c r="X5" s="6">
        <v>3</v>
      </c>
      <c r="Y5" s="35" t="s">
        <v>7</v>
      </c>
      <c r="Z5" s="20">
        <v>5.0999999999999996</v>
      </c>
      <c r="AA5" s="21">
        <v>8</v>
      </c>
      <c r="AB5" s="24">
        <f t="shared" si="6"/>
        <v>244.79999999999998</v>
      </c>
      <c r="AC5" s="22">
        <v>25.646551724137932</v>
      </c>
      <c r="AD5" s="20">
        <f t="shared" si="0"/>
        <v>205.17241379310346</v>
      </c>
      <c r="AE5" s="12">
        <f t="shared" si="1"/>
        <v>0.83812260536398475</v>
      </c>
      <c r="AF5" s="28" t="s">
        <v>50</v>
      </c>
      <c r="AG5" s="12"/>
    </row>
    <row r="6" spans="1:33" ht="74.25" customHeight="1">
      <c r="A6" s="47">
        <v>4</v>
      </c>
      <c r="B6" s="60" t="s">
        <v>90</v>
      </c>
      <c r="C6" s="43" t="s">
        <v>54</v>
      </c>
      <c r="D6" s="43">
        <v>0</v>
      </c>
      <c r="E6" s="43">
        <f t="shared" si="2"/>
        <v>0</v>
      </c>
      <c r="F6" s="43"/>
      <c r="G6" s="43">
        <v>0.95</v>
      </c>
      <c r="H6" s="43">
        <f t="shared" si="3"/>
        <v>0</v>
      </c>
      <c r="J6" s="47">
        <v>4</v>
      </c>
      <c r="K6" s="60" t="s">
        <v>90</v>
      </c>
      <c r="L6" s="43" t="s">
        <v>54</v>
      </c>
      <c r="M6" s="43">
        <v>0</v>
      </c>
      <c r="N6" s="43">
        <v>0.95</v>
      </c>
      <c r="O6" s="43">
        <f t="shared" si="4"/>
        <v>0</v>
      </c>
      <c r="P6" s="55"/>
      <c r="Q6" s="47">
        <v>4</v>
      </c>
      <c r="R6" s="60" t="s">
        <v>90</v>
      </c>
      <c r="S6" s="43" t="s">
        <v>54</v>
      </c>
      <c r="T6" s="43">
        <v>680</v>
      </c>
      <c r="U6" s="43">
        <v>0.95</v>
      </c>
      <c r="V6" s="43">
        <f t="shared" si="5"/>
        <v>646</v>
      </c>
      <c r="W6" s="55"/>
      <c r="X6" s="6">
        <v>4</v>
      </c>
      <c r="Y6" s="35" t="s">
        <v>8</v>
      </c>
      <c r="Z6" s="20">
        <v>6.1</v>
      </c>
      <c r="AA6" s="21">
        <v>10</v>
      </c>
      <c r="AB6" s="24">
        <f t="shared" si="6"/>
        <v>365.99999999999994</v>
      </c>
      <c r="AC6" s="22">
        <v>29.31034482758621</v>
      </c>
      <c r="AD6" s="20">
        <f t="shared" si="0"/>
        <v>293.10344827586209</v>
      </c>
      <c r="AE6" s="12">
        <f t="shared" si="1"/>
        <v>0.80082909364989652</v>
      </c>
      <c r="AF6" s="28">
        <v>0.83</v>
      </c>
      <c r="AG6" s="12"/>
    </row>
    <row r="7" spans="1:33" ht="31.5" customHeight="1">
      <c r="A7" s="47">
        <v>5</v>
      </c>
      <c r="B7" s="58" t="s">
        <v>75</v>
      </c>
      <c r="C7" s="43" t="s">
        <v>54</v>
      </c>
      <c r="D7" s="61">
        <v>110</v>
      </c>
      <c r="E7" s="43">
        <f t="shared" si="2"/>
        <v>255.2</v>
      </c>
      <c r="F7" s="128">
        <v>200</v>
      </c>
      <c r="G7" s="43">
        <v>1.5</v>
      </c>
      <c r="H7" s="43">
        <f t="shared" si="3"/>
        <v>300</v>
      </c>
      <c r="J7" s="47">
        <v>5</v>
      </c>
      <c r="K7" s="58" t="s">
        <v>75</v>
      </c>
      <c r="L7" s="43" t="s">
        <v>54</v>
      </c>
      <c r="M7" s="61">
        <v>110</v>
      </c>
      <c r="N7" s="43">
        <v>1.5</v>
      </c>
      <c r="O7" s="43">
        <f t="shared" si="4"/>
        <v>165</v>
      </c>
      <c r="P7" s="55"/>
      <c r="Q7" s="47">
        <v>5</v>
      </c>
      <c r="R7" s="58" t="s">
        <v>75</v>
      </c>
      <c r="S7" s="43" t="s">
        <v>54</v>
      </c>
      <c r="T7" s="43">
        <v>110</v>
      </c>
      <c r="U7" s="43">
        <v>1.5</v>
      </c>
      <c r="V7" s="43">
        <f t="shared" si="5"/>
        <v>165</v>
      </c>
      <c r="W7" s="55"/>
      <c r="X7" s="6"/>
      <c r="Y7" s="36" t="s">
        <v>69</v>
      </c>
      <c r="Z7" s="20">
        <v>1.57</v>
      </c>
      <c r="AA7" s="21">
        <v>3</v>
      </c>
      <c r="AB7" s="24">
        <f t="shared" si="6"/>
        <v>28.259999999999998</v>
      </c>
      <c r="AC7" s="22">
        <v>7.54</v>
      </c>
      <c r="AD7" s="20">
        <f t="shared" si="0"/>
        <v>22.62</v>
      </c>
      <c r="AE7" s="12">
        <f t="shared" si="1"/>
        <v>0.80042462845010609</v>
      </c>
      <c r="AF7" s="28" t="s">
        <v>42</v>
      </c>
      <c r="AG7" s="12"/>
    </row>
    <row r="8" spans="1:33" ht="21.95" customHeight="1">
      <c r="A8" s="47">
        <v>6</v>
      </c>
      <c r="B8" s="59" t="s">
        <v>67</v>
      </c>
      <c r="C8" s="43" t="s">
        <v>54</v>
      </c>
      <c r="D8" s="43">
        <v>0</v>
      </c>
      <c r="E8" s="43">
        <f t="shared" si="2"/>
        <v>0</v>
      </c>
      <c r="F8" s="43"/>
      <c r="G8" s="43">
        <v>0.8</v>
      </c>
      <c r="H8" s="43">
        <f t="shared" si="3"/>
        <v>0</v>
      </c>
      <c r="J8" s="47">
        <v>6</v>
      </c>
      <c r="K8" s="59" t="s">
        <v>67</v>
      </c>
      <c r="L8" s="43" t="s">
        <v>54</v>
      </c>
      <c r="M8" s="43">
        <v>0</v>
      </c>
      <c r="N8" s="43">
        <v>0.8</v>
      </c>
      <c r="O8" s="43">
        <f t="shared" si="4"/>
        <v>0</v>
      </c>
      <c r="P8" s="55"/>
      <c r="Q8" s="47">
        <v>6</v>
      </c>
      <c r="R8" s="59" t="s">
        <v>67</v>
      </c>
      <c r="S8" s="43" t="s">
        <v>54</v>
      </c>
      <c r="T8" s="43">
        <v>440</v>
      </c>
      <c r="U8" s="43">
        <v>0.8</v>
      </c>
      <c r="V8" s="43">
        <f t="shared" si="5"/>
        <v>352</v>
      </c>
      <c r="W8" s="55"/>
      <c r="X8" s="6"/>
      <c r="Y8" s="36" t="s">
        <v>68</v>
      </c>
      <c r="Z8" s="20">
        <v>2.36</v>
      </c>
      <c r="AA8" s="21">
        <v>3</v>
      </c>
      <c r="AB8" s="24">
        <f t="shared" si="6"/>
        <v>42.480000000000004</v>
      </c>
      <c r="AC8" s="22">
        <v>11.33</v>
      </c>
      <c r="AD8" s="20">
        <f t="shared" si="0"/>
        <v>33.99</v>
      </c>
      <c r="AE8" s="12">
        <f t="shared" si="1"/>
        <v>0.80014124293785316</v>
      </c>
      <c r="AF8" s="28" t="s">
        <v>42</v>
      </c>
      <c r="AG8" s="12"/>
    </row>
    <row r="9" spans="1:33" ht="21.95" customHeight="1">
      <c r="A9" s="47">
        <v>7</v>
      </c>
      <c r="B9" s="58" t="s">
        <v>89</v>
      </c>
      <c r="C9" s="43" t="s">
        <v>54</v>
      </c>
      <c r="D9" s="61">
        <v>1570</v>
      </c>
      <c r="E9" s="43">
        <f t="shared" si="2"/>
        <v>3642.3999999999996</v>
      </c>
      <c r="F9" s="128">
        <v>3600</v>
      </c>
      <c r="G9" s="43">
        <v>0.95</v>
      </c>
      <c r="H9" s="43">
        <f t="shared" si="3"/>
        <v>3420</v>
      </c>
      <c r="J9" s="47">
        <v>7</v>
      </c>
      <c r="K9" s="58" t="s">
        <v>89</v>
      </c>
      <c r="L9" s="43" t="s">
        <v>54</v>
      </c>
      <c r="M9" s="61">
        <v>1570</v>
      </c>
      <c r="N9" s="43">
        <v>0.95</v>
      </c>
      <c r="O9" s="43">
        <f t="shared" si="4"/>
        <v>1491.5</v>
      </c>
      <c r="P9" s="55"/>
      <c r="Q9" s="47">
        <v>7</v>
      </c>
      <c r="R9" s="58" t="s">
        <v>89</v>
      </c>
      <c r="S9" s="43" t="s">
        <v>54</v>
      </c>
      <c r="T9" s="43">
        <f>AI18</f>
        <v>0</v>
      </c>
      <c r="U9" s="43">
        <v>0.95</v>
      </c>
      <c r="V9" s="43">
        <f t="shared" si="5"/>
        <v>0</v>
      </c>
      <c r="W9" s="55"/>
      <c r="X9" s="6"/>
      <c r="Y9" s="36" t="s">
        <v>70</v>
      </c>
      <c r="Z9" s="20">
        <v>2.5099999999999998</v>
      </c>
      <c r="AA9" s="21">
        <v>1</v>
      </c>
      <c r="AB9" s="24">
        <f t="shared" si="6"/>
        <v>15.059999999999999</v>
      </c>
      <c r="AC9" s="22">
        <v>12.05</v>
      </c>
      <c r="AD9" s="20">
        <f t="shared" si="0"/>
        <v>12.05</v>
      </c>
      <c r="AE9" s="12">
        <f t="shared" si="1"/>
        <v>0.80013280212483406</v>
      </c>
      <c r="AF9" s="28">
        <v>0.8</v>
      </c>
      <c r="AG9" s="12"/>
    </row>
    <row r="10" spans="1:33" ht="30.75" customHeight="1">
      <c r="A10" s="47">
        <v>8</v>
      </c>
      <c r="B10" s="58" t="s">
        <v>93</v>
      </c>
      <c r="C10" s="43" t="s">
        <v>54</v>
      </c>
      <c r="D10" s="61">
        <v>150</v>
      </c>
      <c r="E10" s="43">
        <f t="shared" si="2"/>
        <v>348</v>
      </c>
      <c r="F10" s="128">
        <v>400</v>
      </c>
      <c r="G10" s="43">
        <v>0.9</v>
      </c>
      <c r="H10" s="43">
        <f t="shared" si="3"/>
        <v>360</v>
      </c>
      <c r="J10" s="47">
        <v>8</v>
      </c>
      <c r="K10" s="58" t="s">
        <v>93</v>
      </c>
      <c r="L10" s="43" t="s">
        <v>54</v>
      </c>
      <c r="M10" s="61">
        <v>145</v>
      </c>
      <c r="N10" s="43">
        <v>0.9</v>
      </c>
      <c r="O10" s="43">
        <f t="shared" si="4"/>
        <v>130.5</v>
      </c>
      <c r="P10" s="55"/>
      <c r="Q10" s="47">
        <v>8</v>
      </c>
      <c r="R10" s="58" t="s">
        <v>93</v>
      </c>
      <c r="S10" s="43" t="s">
        <v>54</v>
      </c>
      <c r="T10" s="43">
        <v>145</v>
      </c>
      <c r="U10" s="43">
        <v>0.9</v>
      </c>
      <c r="V10" s="43">
        <f t="shared" si="5"/>
        <v>130.5</v>
      </c>
      <c r="W10" s="55"/>
      <c r="X10" s="6"/>
      <c r="Y10" s="36" t="s">
        <v>71</v>
      </c>
      <c r="Z10" s="20">
        <v>3.77</v>
      </c>
      <c r="AA10" s="21">
        <v>2</v>
      </c>
      <c r="AB10" s="24">
        <f t="shared" si="6"/>
        <v>45.24</v>
      </c>
      <c r="AC10" s="22">
        <v>18.010000000000002</v>
      </c>
      <c r="AD10" s="20">
        <f t="shared" si="0"/>
        <v>36.020000000000003</v>
      </c>
      <c r="AE10" s="12">
        <f t="shared" si="1"/>
        <v>0.79619805481874451</v>
      </c>
      <c r="AF10" s="28">
        <v>0.8</v>
      </c>
      <c r="AG10" s="12"/>
    </row>
    <row r="11" spans="1:33" ht="26.25" customHeight="1">
      <c r="A11" s="47">
        <v>9</v>
      </c>
      <c r="B11" s="58" t="s">
        <v>76</v>
      </c>
      <c r="C11" s="43" t="s">
        <v>54</v>
      </c>
      <c r="D11" s="61">
        <v>160</v>
      </c>
      <c r="E11" s="43">
        <f t="shared" si="2"/>
        <v>371.2</v>
      </c>
      <c r="F11" s="128">
        <v>300</v>
      </c>
      <c r="G11" s="43">
        <v>3</v>
      </c>
      <c r="H11" s="43">
        <f t="shared" si="3"/>
        <v>900</v>
      </c>
      <c r="J11" s="47">
        <v>9</v>
      </c>
      <c r="K11" s="58" t="s">
        <v>76</v>
      </c>
      <c r="L11" s="43" t="s">
        <v>54</v>
      </c>
      <c r="M11" s="61">
        <v>160</v>
      </c>
      <c r="N11" s="43">
        <v>3</v>
      </c>
      <c r="O11" s="43">
        <f t="shared" si="4"/>
        <v>480</v>
      </c>
      <c r="P11" s="55"/>
      <c r="Q11" s="47">
        <v>9</v>
      </c>
      <c r="R11" s="43" t="s">
        <v>76</v>
      </c>
      <c r="S11" s="43" t="s">
        <v>54</v>
      </c>
      <c r="T11" s="43">
        <v>160</v>
      </c>
      <c r="U11" s="43">
        <v>3</v>
      </c>
      <c r="V11" s="43">
        <f t="shared" si="5"/>
        <v>480</v>
      </c>
      <c r="W11" s="55"/>
      <c r="X11" s="6"/>
      <c r="Y11" s="36" t="s">
        <v>72</v>
      </c>
      <c r="Z11" s="20">
        <v>7.85</v>
      </c>
      <c r="AA11" s="21">
        <v>1</v>
      </c>
      <c r="AB11" s="24">
        <f t="shared" si="6"/>
        <v>47.099999999999994</v>
      </c>
      <c r="AC11" s="22">
        <v>37.68</v>
      </c>
      <c r="AD11" s="20">
        <f t="shared" si="0"/>
        <v>37.68</v>
      </c>
      <c r="AE11" s="12">
        <f t="shared" si="1"/>
        <v>0.8</v>
      </c>
      <c r="AF11" s="28">
        <v>0.85</v>
      </c>
      <c r="AG11" s="12"/>
    </row>
    <row r="12" spans="1:33" ht="24.75" customHeight="1">
      <c r="A12" s="47">
        <v>10</v>
      </c>
      <c r="B12" s="44" t="s">
        <v>88</v>
      </c>
      <c r="C12" s="44" t="s">
        <v>28</v>
      </c>
      <c r="D12" s="45">
        <v>15</v>
      </c>
      <c r="E12" s="43">
        <f t="shared" si="2"/>
        <v>34.799999999999997</v>
      </c>
      <c r="F12" s="128">
        <v>35</v>
      </c>
      <c r="G12" s="46">
        <v>18.318965517241381</v>
      </c>
      <c r="H12" s="43">
        <f t="shared" si="3"/>
        <v>641.16379310344837</v>
      </c>
      <c r="J12" s="47">
        <v>10</v>
      </c>
      <c r="K12" s="44" t="s">
        <v>88</v>
      </c>
      <c r="L12" s="44" t="s">
        <v>28</v>
      </c>
      <c r="M12" s="45">
        <v>15</v>
      </c>
      <c r="N12" s="46">
        <v>18.318965517241381</v>
      </c>
      <c r="O12" s="43">
        <f t="shared" si="4"/>
        <v>274.7844827586207</v>
      </c>
      <c r="P12" s="55"/>
      <c r="Q12" s="47">
        <v>10</v>
      </c>
      <c r="R12" s="44" t="s">
        <v>88</v>
      </c>
      <c r="S12" s="44" t="s">
        <v>28</v>
      </c>
      <c r="T12" s="45">
        <v>15</v>
      </c>
      <c r="U12" s="46">
        <v>18.318965517241381</v>
      </c>
      <c r="V12" s="43">
        <f t="shared" si="5"/>
        <v>274.7844827586207</v>
      </c>
      <c r="W12" s="55"/>
      <c r="X12" s="6">
        <v>5</v>
      </c>
      <c r="Y12" s="35" t="s">
        <v>9</v>
      </c>
      <c r="Z12" s="20">
        <v>2.8</v>
      </c>
      <c r="AA12" s="21">
        <v>40</v>
      </c>
      <c r="AB12" s="24">
        <f t="shared" si="6"/>
        <v>671.99999999999989</v>
      </c>
      <c r="AC12" s="22">
        <v>18.318965517241381</v>
      </c>
      <c r="AD12" s="20">
        <f t="shared" si="0"/>
        <v>732.75862068965523</v>
      </c>
      <c r="AE12" s="12">
        <f t="shared" si="1"/>
        <v>1.090414614121511</v>
      </c>
      <c r="AF12" s="28">
        <v>1.18</v>
      </c>
      <c r="AG12" s="12"/>
    </row>
    <row r="13" spans="1:33" ht="25.5" customHeight="1">
      <c r="A13" s="47">
        <v>11</v>
      </c>
      <c r="B13" s="43" t="s">
        <v>159</v>
      </c>
      <c r="C13" s="43" t="s">
        <v>28</v>
      </c>
      <c r="D13" s="47">
        <v>1</v>
      </c>
      <c r="E13" s="43">
        <f t="shared" si="2"/>
        <v>2.3199999999999998</v>
      </c>
      <c r="F13" s="128">
        <v>3</v>
      </c>
      <c r="G13" s="48">
        <v>98.922413793103445</v>
      </c>
      <c r="H13" s="43">
        <f t="shared" si="3"/>
        <v>296.76724137931035</v>
      </c>
      <c r="J13" s="47">
        <v>11</v>
      </c>
      <c r="K13" s="43" t="s">
        <v>83</v>
      </c>
      <c r="L13" s="43" t="s">
        <v>28</v>
      </c>
      <c r="M13" s="47">
        <v>1</v>
      </c>
      <c r="N13" s="48">
        <v>98.922413793103445</v>
      </c>
      <c r="O13" s="43">
        <f t="shared" si="4"/>
        <v>98.922413793103445</v>
      </c>
      <c r="P13" s="55"/>
      <c r="Q13" s="47">
        <v>11</v>
      </c>
      <c r="R13" s="43" t="s">
        <v>83</v>
      </c>
      <c r="S13" s="43" t="s">
        <v>28</v>
      </c>
      <c r="T13" s="47">
        <v>1</v>
      </c>
      <c r="U13" s="48">
        <v>98.922413793103445</v>
      </c>
      <c r="V13" s="43">
        <f t="shared" si="5"/>
        <v>98.922413793103445</v>
      </c>
      <c r="W13" s="55"/>
      <c r="X13" s="6">
        <v>6</v>
      </c>
      <c r="Y13" s="35" t="s">
        <v>10</v>
      </c>
      <c r="Z13" s="20">
        <v>2</v>
      </c>
      <c r="AA13" s="21">
        <v>40</v>
      </c>
      <c r="AB13" s="24">
        <f t="shared" si="6"/>
        <v>480</v>
      </c>
      <c r="AC13" s="22">
        <v>14.655172413793105</v>
      </c>
      <c r="AD13" s="20">
        <f t="shared" si="0"/>
        <v>586.20689655172418</v>
      </c>
      <c r="AE13" s="12">
        <f t="shared" si="1"/>
        <v>1.2212643678160922</v>
      </c>
      <c r="AF13" s="28" t="s">
        <v>44</v>
      </c>
      <c r="AG13" s="12"/>
    </row>
    <row r="14" spans="1:33" ht="26.25" customHeight="1">
      <c r="A14" s="47">
        <v>12</v>
      </c>
      <c r="B14" s="44" t="s">
        <v>82</v>
      </c>
      <c r="C14" s="43" t="s">
        <v>28</v>
      </c>
      <c r="D14" s="45">
        <v>12</v>
      </c>
      <c r="E14" s="43">
        <f t="shared" si="2"/>
        <v>27.839999999999996</v>
      </c>
      <c r="F14" s="128">
        <v>30</v>
      </c>
      <c r="G14" s="46">
        <v>9.5258620689655178</v>
      </c>
      <c r="H14" s="43">
        <f t="shared" si="3"/>
        <v>285.77586206896552</v>
      </c>
      <c r="J14" s="47">
        <v>12</v>
      </c>
      <c r="K14" s="44" t="s">
        <v>82</v>
      </c>
      <c r="L14" s="43" t="s">
        <v>28</v>
      </c>
      <c r="M14" s="45">
        <v>12</v>
      </c>
      <c r="N14" s="46">
        <v>9.5258620689655178</v>
      </c>
      <c r="O14" s="43">
        <f t="shared" si="4"/>
        <v>114.31034482758622</v>
      </c>
      <c r="P14" s="55"/>
      <c r="Q14" s="47">
        <v>12</v>
      </c>
      <c r="R14" s="44" t="s">
        <v>82</v>
      </c>
      <c r="S14" s="43" t="s">
        <v>28</v>
      </c>
      <c r="T14" s="45">
        <v>12</v>
      </c>
      <c r="U14" s="46">
        <v>9.5258620689655178</v>
      </c>
      <c r="V14" s="43">
        <f t="shared" si="5"/>
        <v>114.31034482758622</v>
      </c>
      <c r="W14" s="55"/>
      <c r="X14" s="6">
        <v>7</v>
      </c>
      <c r="Y14" s="37" t="s">
        <v>63</v>
      </c>
      <c r="Z14" s="17">
        <v>2.2799999999999998</v>
      </c>
      <c r="AA14" s="18">
        <v>50</v>
      </c>
      <c r="AB14" s="24">
        <f t="shared" si="6"/>
        <v>684</v>
      </c>
      <c r="AC14" s="19">
        <v>16.120689655172416</v>
      </c>
      <c r="AD14" s="17">
        <f t="shared" si="0"/>
        <v>806.03448275862081</v>
      </c>
      <c r="AE14" s="12">
        <f t="shared" si="1"/>
        <v>1.1784129864892119</v>
      </c>
      <c r="AF14" s="28" t="s">
        <v>45</v>
      </c>
      <c r="AG14" s="12"/>
    </row>
    <row r="15" spans="1:33" ht="32.25" customHeight="1">
      <c r="A15" s="47">
        <v>13</v>
      </c>
      <c r="B15" s="44" t="s">
        <v>81</v>
      </c>
      <c r="C15" s="43" t="s">
        <v>28</v>
      </c>
      <c r="D15" s="45">
        <v>5</v>
      </c>
      <c r="E15" s="43">
        <f t="shared" si="2"/>
        <v>11.6</v>
      </c>
      <c r="F15" s="128">
        <v>15</v>
      </c>
      <c r="G15" s="46">
        <v>9.5258620689655178</v>
      </c>
      <c r="H15" s="43">
        <f t="shared" si="3"/>
        <v>142.88793103448276</v>
      </c>
      <c r="J15" s="47">
        <v>13</v>
      </c>
      <c r="K15" s="44" t="s">
        <v>81</v>
      </c>
      <c r="L15" s="43" t="s">
        <v>28</v>
      </c>
      <c r="M15" s="45">
        <v>5</v>
      </c>
      <c r="N15" s="46">
        <v>9.5258620689655178</v>
      </c>
      <c r="O15" s="43">
        <f t="shared" si="4"/>
        <v>47.629310344827587</v>
      </c>
      <c r="P15" s="55"/>
      <c r="Q15" s="47">
        <v>13</v>
      </c>
      <c r="R15" s="44" t="s">
        <v>81</v>
      </c>
      <c r="S15" s="43" t="s">
        <v>28</v>
      </c>
      <c r="T15" s="45">
        <v>5</v>
      </c>
      <c r="U15" s="46">
        <v>9.5258620689655178</v>
      </c>
      <c r="V15" s="43">
        <f t="shared" si="5"/>
        <v>47.629310344827587</v>
      </c>
      <c r="W15" s="55"/>
      <c r="X15" s="6"/>
      <c r="Y15" s="37" t="s">
        <v>48</v>
      </c>
      <c r="Z15" s="17"/>
      <c r="AA15" s="18"/>
      <c r="AB15" s="24"/>
      <c r="AC15" s="19"/>
      <c r="AD15" s="17"/>
      <c r="AE15" s="12"/>
      <c r="AF15" s="28">
        <v>1.5</v>
      </c>
      <c r="AG15" s="12"/>
    </row>
    <row r="16" spans="1:33" ht="28.5" customHeight="1">
      <c r="A16" s="47">
        <v>14</v>
      </c>
      <c r="B16" s="44" t="s">
        <v>80</v>
      </c>
      <c r="C16" s="43" t="s">
        <v>28</v>
      </c>
      <c r="D16" s="45">
        <v>10</v>
      </c>
      <c r="E16" s="43">
        <f t="shared" si="2"/>
        <v>23.2</v>
      </c>
      <c r="F16" s="128">
        <v>22</v>
      </c>
      <c r="G16" s="46">
        <v>14.655172413793105</v>
      </c>
      <c r="H16" s="43">
        <f t="shared" si="3"/>
        <v>322.41379310344831</v>
      </c>
      <c r="J16" s="47">
        <v>14</v>
      </c>
      <c r="K16" s="44" t="s">
        <v>80</v>
      </c>
      <c r="L16" s="43" t="s">
        <v>28</v>
      </c>
      <c r="M16" s="45">
        <v>10</v>
      </c>
      <c r="N16" s="46">
        <v>14.655172413793105</v>
      </c>
      <c r="O16" s="43">
        <f t="shared" si="4"/>
        <v>146.55172413793105</v>
      </c>
      <c r="P16" s="55"/>
      <c r="Q16" s="47">
        <v>14</v>
      </c>
      <c r="R16" s="44" t="s">
        <v>80</v>
      </c>
      <c r="S16" s="43" t="s">
        <v>28</v>
      </c>
      <c r="T16" s="45">
        <v>10</v>
      </c>
      <c r="U16" s="46">
        <v>14.655172413793105</v>
      </c>
      <c r="V16" s="43">
        <f t="shared" si="5"/>
        <v>146.55172413793105</v>
      </c>
      <c r="W16" s="55"/>
      <c r="X16" s="6">
        <v>8</v>
      </c>
      <c r="Y16" s="38" t="s">
        <v>22</v>
      </c>
      <c r="Z16" s="7"/>
      <c r="AA16" s="6">
        <v>15</v>
      </c>
      <c r="AB16" s="24"/>
      <c r="AC16" s="8">
        <v>18.318965517241381</v>
      </c>
      <c r="AD16" s="7">
        <f>AA16*AC16</f>
        <v>274.7844827586207</v>
      </c>
      <c r="AE16" s="12"/>
      <c r="AF16" s="28"/>
      <c r="AG16" s="12"/>
    </row>
    <row r="17" spans="1:33" ht="30.75" customHeight="1">
      <c r="A17" s="47">
        <v>15</v>
      </c>
      <c r="B17" s="44" t="s">
        <v>79</v>
      </c>
      <c r="C17" s="43" t="s">
        <v>28</v>
      </c>
      <c r="D17" s="45">
        <v>5</v>
      </c>
      <c r="E17" s="43">
        <f t="shared" si="2"/>
        <v>11.6</v>
      </c>
      <c r="F17" s="128">
        <v>15</v>
      </c>
      <c r="G17" s="46">
        <v>12</v>
      </c>
      <c r="H17" s="43">
        <f t="shared" si="3"/>
        <v>180</v>
      </c>
      <c r="J17" s="47">
        <v>15</v>
      </c>
      <c r="K17" s="44" t="s">
        <v>79</v>
      </c>
      <c r="L17" s="43" t="s">
        <v>28</v>
      </c>
      <c r="M17" s="45">
        <v>5</v>
      </c>
      <c r="N17" s="46">
        <v>12</v>
      </c>
      <c r="O17" s="43">
        <f t="shared" si="4"/>
        <v>60</v>
      </c>
      <c r="P17" s="55"/>
      <c r="Q17" s="47">
        <v>15</v>
      </c>
      <c r="R17" s="44" t="s">
        <v>79</v>
      </c>
      <c r="S17" s="43" t="s">
        <v>28</v>
      </c>
      <c r="T17" s="45">
        <v>5</v>
      </c>
      <c r="U17" s="46">
        <v>12</v>
      </c>
      <c r="V17" s="43">
        <f t="shared" si="5"/>
        <v>60</v>
      </c>
      <c r="W17" s="55"/>
      <c r="X17" s="6">
        <v>9</v>
      </c>
      <c r="Y17" s="35" t="s">
        <v>16</v>
      </c>
      <c r="Z17" s="20"/>
      <c r="AA17" s="21">
        <v>1</v>
      </c>
      <c r="AB17" s="24"/>
      <c r="AC17" s="22">
        <v>98.922413793103445</v>
      </c>
      <c r="AD17" s="20">
        <f>AA17*AC17</f>
        <v>98.922413793103445</v>
      </c>
      <c r="AE17" s="12"/>
      <c r="AF17" s="28"/>
      <c r="AG17" s="12"/>
    </row>
    <row r="18" spans="1:33" ht="21.95" customHeight="1">
      <c r="A18" s="47">
        <v>16</v>
      </c>
      <c r="B18" s="44" t="s">
        <v>78</v>
      </c>
      <c r="C18" s="43" t="s">
        <v>28</v>
      </c>
      <c r="D18" s="45">
        <v>30</v>
      </c>
      <c r="E18" s="43">
        <f t="shared" si="2"/>
        <v>69.599999999999994</v>
      </c>
      <c r="F18" s="128">
        <v>80</v>
      </c>
      <c r="G18" s="46">
        <v>1.6853448275862069</v>
      </c>
      <c r="H18" s="43">
        <f t="shared" si="3"/>
        <v>134.82758620689654</v>
      </c>
      <c r="J18" s="47">
        <v>16</v>
      </c>
      <c r="K18" s="44" t="s">
        <v>78</v>
      </c>
      <c r="L18" s="43" t="s">
        <v>28</v>
      </c>
      <c r="M18" s="45">
        <v>30</v>
      </c>
      <c r="N18" s="46">
        <v>1.6853448275862069</v>
      </c>
      <c r="O18" s="43">
        <f t="shared" si="4"/>
        <v>50.560344827586206</v>
      </c>
      <c r="P18" s="55"/>
      <c r="Q18" s="47">
        <v>16</v>
      </c>
      <c r="R18" s="44" t="s">
        <v>78</v>
      </c>
      <c r="S18" s="43" t="s">
        <v>28</v>
      </c>
      <c r="T18" s="45">
        <v>30</v>
      </c>
      <c r="U18" s="46">
        <v>1.6853448275862069</v>
      </c>
      <c r="V18" s="43">
        <f t="shared" si="5"/>
        <v>50.560344827586206</v>
      </c>
      <c r="W18" s="55"/>
      <c r="X18" s="6">
        <v>10</v>
      </c>
      <c r="Y18" s="35" t="s">
        <v>23</v>
      </c>
      <c r="Z18" s="20">
        <v>31.4</v>
      </c>
      <c r="AA18" s="21">
        <v>50</v>
      </c>
      <c r="AB18" s="24">
        <f>AA18*Z18</f>
        <v>1570</v>
      </c>
      <c r="AC18" s="22">
        <v>25.646551724137932</v>
      </c>
      <c r="AD18" s="20">
        <f>AA18*AC18</f>
        <v>1282.3275862068965</v>
      </c>
      <c r="AE18" s="12">
        <f>AC18/Z18</f>
        <v>0.8167691631891062</v>
      </c>
      <c r="AF18" s="28" t="s">
        <v>41</v>
      </c>
      <c r="AG18" s="12"/>
    </row>
    <row r="19" spans="1:33" ht="21.95" customHeight="1">
      <c r="A19" s="47">
        <v>17</v>
      </c>
      <c r="B19" s="44" t="s">
        <v>77</v>
      </c>
      <c r="C19" s="43" t="s">
        <v>28</v>
      </c>
      <c r="D19" s="45">
        <v>20</v>
      </c>
      <c r="E19" s="43">
        <f t="shared" si="2"/>
        <v>46.4</v>
      </c>
      <c r="F19" s="128">
        <v>45</v>
      </c>
      <c r="G19" s="46">
        <v>1.1724137931034484</v>
      </c>
      <c r="H19" s="43">
        <f t="shared" si="3"/>
        <v>52.758620689655174</v>
      </c>
      <c r="J19" s="47">
        <v>17</v>
      </c>
      <c r="K19" s="44" t="s">
        <v>77</v>
      </c>
      <c r="L19" s="43" t="s">
        <v>28</v>
      </c>
      <c r="M19" s="45">
        <v>20</v>
      </c>
      <c r="N19" s="46">
        <v>1.1724137931034484</v>
      </c>
      <c r="O19" s="43">
        <f t="shared" si="4"/>
        <v>23.448275862068968</v>
      </c>
      <c r="P19" s="55"/>
      <c r="Q19" s="47">
        <v>17</v>
      </c>
      <c r="R19" s="44" t="s">
        <v>77</v>
      </c>
      <c r="S19" s="43" t="s">
        <v>28</v>
      </c>
      <c r="T19" s="45">
        <v>20</v>
      </c>
      <c r="U19" s="46">
        <v>1.1724137931034484</v>
      </c>
      <c r="V19" s="43">
        <f t="shared" si="5"/>
        <v>23.448275862068968</v>
      </c>
      <c r="W19" s="55"/>
      <c r="X19" s="6">
        <v>11</v>
      </c>
      <c r="Y19" s="35" t="s">
        <v>25</v>
      </c>
      <c r="Z19" s="20">
        <v>62.8</v>
      </c>
      <c r="AA19" s="21">
        <v>7</v>
      </c>
      <c r="AB19" s="24">
        <f>AA19*Z19</f>
        <v>439.59999999999997</v>
      </c>
      <c r="AC19" s="22">
        <v>41.767241379310349</v>
      </c>
      <c r="AD19" s="20">
        <f>AA19*AC19</f>
        <v>292.37068965517244</v>
      </c>
      <c r="AE19" s="12">
        <f>AC19/Z19</f>
        <v>0.66508346145398645</v>
      </c>
      <c r="AF19" s="28">
        <v>0.78</v>
      </c>
      <c r="AG19" s="12"/>
    </row>
    <row r="20" spans="1:33" ht="21.95" customHeight="1">
      <c r="A20" s="47">
        <v>18</v>
      </c>
      <c r="B20" s="44" t="s">
        <v>84</v>
      </c>
      <c r="C20" s="43" t="s">
        <v>28</v>
      </c>
      <c r="D20" s="45">
        <v>5</v>
      </c>
      <c r="E20" s="43">
        <f t="shared" si="2"/>
        <v>11.6</v>
      </c>
      <c r="F20" s="128">
        <v>15</v>
      </c>
      <c r="G20" s="46">
        <v>3.6637931034482762</v>
      </c>
      <c r="H20" s="43">
        <f t="shared" si="3"/>
        <v>54.956896551724142</v>
      </c>
      <c r="J20" s="47">
        <v>18</v>
      </c>
      <c r="K20" s="44" t="s">
        <v>84</v>
      </c>
      <c r="L20" s="43" t="s">
        <v>28</v>
      </c>
      <c r="M20" s="45">
        <v>5</v>
      </c>
      <c r="N20" s="46">
        <v>3.6637931034482762</v>
      </c>
      <c r="O20" s="43">
        <f t="shared" si="4"/>
        <v>18.318965517241381</v>
      </c>
      <c r="P20" s="55"/>
      <c r="Q20" s="47">
        <v>18</v>
      </c>
      <c r="R20" s="44" t="s">
        <v>84</v>
      </c>
      <c r="S20" s="43" t="s">
        <v>28</v>
      </c>
      <c r="T20" s="45">
        <v>5</v>
      </c>
      <c r="U20" s="46">
        <v>3.6637931034482762</v>
      </c>
      <c r="V20" s="43">
        <f t="shared" si="5"/>
        <v>18.318965517241381</v>
      </c>
      <c r="W20" s="55"/>
      <c r="X20" s="6"/>
      <c r="Y20" s="35" t="s">
        <v>40</v>
      </c>
      <c r="Z20" s="20"/>
      <c r="AA20" s="21"/>
      <c r="AB20" s="24"/>
      <c r="AC20" s="22"/>
      <c r="AD20" s="20"/>
      <c r="AE20" s="12"/>
      <c r="AF20" s="28" t="s">
        <v>43</v>
      </c>
      <c r="AG20" s="12"/>
    </row>
    <row r="21" spans="1:33" ht="21.95" customHeight="1">
      <c r="A21" s="47">
        <v>19</v>
      </c>
      <c r="B21" s="44" t="s">
        <v>85</v>
      </c>
      <c r="C21" s="43" t="s">
        <v>28</v>
      </c>
      <c r="D21" s="45">
        <v>5</v>
      </c>
      <c r="E21" s="43">
        <f t="shared" si="2"/>
        <v>11.6</v>
      </c>
      <c r="F21" s="128">
        <v>15</v>
      </c>
      <c r="G21" s="46">
        <v>1.4655172413793105</v>
      </c>
      <c r="H21" s="43">
        <f t="shared" si="3"/>
        <v>21.982758620689658</v>
      </c>
      <c r="J21" s="47">
        <v>19</v>
      </c>
      <c r="K21" s="44" t="s">
        <v>85</v>
      </c>
      <c r="L21" s="43" t="s">
        <v>28</v>
      </c>
      <c r="M21" s="45">
        <v>5</v>
      </c>
      <c r="N21" s="46">
        <v>1.4655172413793105</v>
      </c>
      <c r="O21" s="43">
        <f t="shared" si="4"/>
        <v>7.3275862068965525</v>
      </c>
      <c r="P21" s="55"/>
      <c r="Q21" s="47">
        <v>19</v>
      </c>
      <c r="R21" s="44" t="s">
        <v>85</v>
      </c>
      <c r="S21" s="43" t="s">
        <v>28</v>
      </c>
      <c r="T21" s="45">
        <v>5</v>
      </c>
      <c r="U21" s="46">
        <v>1.4655172413793105</v>
      </c>
      <c r="V21" s="43">
        <f t="shared" si="5"/>
        <v>7.3275862068965525</v>
      </c>
      <c r="W21" s="55"/>
      <c r="X21" s="6"/>
      <c r="Y21" s="35" t="s">
        <v>39</v>
      </c>
      <c r="Z21" s="20"/>
      <c r="AA21" s="21"/>
      <c r="AB21" s="24"/>
      <c r="AC21" s="22"/>
      <c r="AD21" s="20"/>
      <c r="AE21" s="12"/>
      <c r="AF21" s="28">
        <v>0.9</v>
      </c>
      <c r="AG21" s="12"/>
    </row>
    <row r="22" spans="1:33" ht="21.95" customHeight="1">
      <c r="A22" s="54"/>
      <c r="B22" s="55"/>
      <c r="C22" s="55"/>
      <c r="D22" s="169" t="s">
        <v>17</v>
      </c>
      <c r="E22" s="169"/>
      <c r="F22" s="169"/>
      <c r="G22" s="169"/>
      <c r="H22" s="49">
        <f>SUM(H3:H21)</f>
        <v>15513.534482758621</v>
      </c>
      <c r="I22" s="56">
        <v>15384.615384615385</v>
      </c>
      <c r="J22" s="54"/>
      <c r="K22" s="55"/>
      <c r="L22" s="55"/>
      <c r="M22" s="169" t="s">
        <v>17</v>
      </c>
      <c r="N22" s="169"/>
      <c r="O22" s="49">
        <f>SUM(O3:O21)</f>
        <v>6636.8534482758614</v>
      </c>
      <c r="P22" s="56">
        <f>P24/1.17</f>
        <v>15384.615384615385</v>
      </c>
      <c r="Q22" s="54"/>
      <c r="R22" s="55"/>
      <c r="S22" s="55"/>
      <c r="T22" s="169" t="s">
        <v>17</v>
      </c>
      <c r="U22" s="169"/>
      <c r="V22" s="49">
        <f>SUM(V3:V21)</f>
        <v>5398.3534482758614</v>
      </c>
      <c r="W22" s="56"/>
      <c r="X22" s="6"/>
      <c r="Y22" s="35" t="s">
        <v>49</v>
      </c>
      <c r="Z22" s="20"/>
      <c r="AA22" s="21"/>
      <c r="AB22" s="24"/>
      <c r="AC22" s="22"/>
      <c r="AD22" s="20"/>
      <c r="AE22" s="12"/>
      <c r="AF22" s="28">
        <v>3.5</v>
      </c>
      <c r="AG22" s="12"/>
    </row>
    <row r="23" spans="1:33" ht="21.95" customHeight="1">
      <c r="A23" s="54"/>
      <c r="B23" s="55"/>
      <c r="C23" s="55"/>
      <c r="D23" s="169" t="s">
        <v>18</v>
      </c>
      <c r="E23" s="169"/>
      <c r="F23" s="169"/>
      <c r="G23" s="169"/>
      <c r="H23" s="49">
        <f>H22*0.16</f>
        <v>2482.1655172413793</v>
      </c>
      <c r="I23" s="56">
        <f>I22/H22</f>
        <v>0.99168989515016615</v>
      </c>
      <c r="J23" s="54"/>
      <c r="K23" s="55"/>
      <c r="L23" s="55"/>
      <c r="M23" s="169" t="s">
        <v>18</v>
      </c>
      <c r="N23" s="169"/>
      <c r="O23" s="49">
        <f>O22*0.16</f>
        <v>1061.8965517241379</v>
      </c>
      <c r="P23" s="56">
        <f>P22*0.17</f>
        <v>2615.3846153846157</v>
      </c>
      <c r="Q23" s="54"/>
      <c r="R23" s="55"/>
      <c r="S23" s="55"/>
      <c r="T23" s="169" t="s">
        <v>18</v>
      </c>
      <c r="U23" s="169"/>
      <c r="V23" s="49">
        <f>V22*0.16</f>
        <v>863.73655172413783</v>
      </c>
      <c r="W23" s="56"/>
      <c r="X23" s="6">
        <v>12</v>
      </c>
      <c r="Y23" s="38" t="s">
        <v>20</v>
      </c>
      <c r="Z23" s="7"/>
      <c r="AA23" s="6">
        <v>12</v>
      </c>
      <c r="AB23" s="24"/>
      <c r="AC23" s="8">
        <v>9.5258620689655178</v>
      </c>
      <c r="AD23" s="7">
        <f t="shared" ref="AD23:AD31" si="7">AA23*AC23</f>
        <v>114.31034482758622</v>
      </c>
      <c r="AE23" s="12"/>
      <c r="AF23" s="28"/>
      <c r="AG23" s="12"/>
    </row>
    <row r="24" spans="1:33" ht="21.95" customHeight="1">
      <c r="A24" s="54"/>
      <c r="B24" s="55"/>
      <c r="C24" s="55"/>
      <c r="D24" s="169" t="s">
        <v>19</v>
      </c>
      <c r="E24" s="169"/>
      <c r="F24" s="169"/>
      <c r="G24" s="169"/>
      <c r="H24" s="49">
        <f>SUM(H22:H23)</f>
        <v>17995.7</v>
      </c>
      <c r="J24" s="54"/>
      <c r="K24" s="55"/>
      <c r="L24" s="55"/>
      <c r="M24" s="169" t="s">
        <v>19</v>
      </c>
      <c r="N24" s="169"/>
      <c r="O24" s="49">
        <f>SUM(O22:O23)</f>
        <v>7698.7499999999991</v>
      </c>
      <c r="P24" s="56">
        <v>18000</v>
      </c>
      <c r="Q24" s="54"/>
      <c r="R24" s="55"/>
      <c r="S24" s="55"/>
      <c r="T24" s="169" t="s">
        <v>19</v>
      </c>
      <c r="U24" s="169"/>
      <c r="V24" s="49">
        <f>SUM(V22:V23)</f>
        <v>6262.0899999999992</v>
      </c>
      <c r="W24" s="56"/>
      <c r="X24" s="6">
        <v>13</v>
      </c>
      <c r="Y24" s="38" t="s">
        <v>21</v>
      </c>
      <c r="Z24" s="7"/>
      <c r="AA24" s="6">
        <v>5</v>
      </c>
      <c r="AB24" s="24"/>
      <c r="AC24" s="8">
        <v>9.5258620689655178</v>
      </c>
      <c r="AD24" s="7">
        <f t="shared" si="7"/>
        <v>47.629310344827587</v>
      </c>
      <c r="AE24" s="12"/>
      <c r="AF24" s="28"/>
      <c r="AG24" s="12"/>
    </row>
    <row r="25" spans="1:33" ht="21.95" customHeight="1"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6">
        <v>14</v>
      </c>
      <c r="Y25" s="38" t="s">
        <v>15</v>
      </c>
      <c r="Z25" s="7"/>
      <c r="AA25" s="6">
        <v>10</v>
      </c>
      <c r="AB25" s="24"/>
      <c r="AC25" s="8">
        <v>14.655172413793105</v>
      </c>
      <c r="AD25" s="7">
        <f t="shared" si="7"/>
        <v>146.55172413793105</v>
      </c>
      <c r="AE25" s="12"/>
      <c r="AF25" s="28"/>
      <c r="AG25" s="12"/>
    </row>
    <row r="26" spans="1:33" ht="21.95" customHeight="1">
      <c r="J26" s="52"/>
      <c r="K26" s="170" t="s">
        <v>86</v>
      </c>
      <c r="L26" s="170" t="s">
        <v>87</v>
      </c>
      <c r="M26" s="170"/>
      <c r="N26" s="170"/>
      <c r="O26" s="170"/>
      <c r="P26" s="57"/>
      <c r="Q26" s="57"/>
      <c r="R26" s="57"/>
      <c r="S26" s="57"/>
      <c r="T26" s="57"/>
      <c r="U26" s="57"/>
      <c r="V26" s="57"/>
      <c r="W26" s="57"/>
      <c r="X26" s="6">
        <v>15</v>
      </c>
      <c r="Y26" s="38" t="s">
        <v>66</v>
      </c>
      <c r="Z26" s="7"/>
      <c r="AA26" s="6">
        <v>10</v>
      </c>
      <c r="AB26" s="24"/>
      <c r="AC26" s="8">
        <v>12</v>
      </c>
      <c r="AD26" s="7">
        <f t="shared" si="7"/>
        <v>120</v>
      </c>
      <c r="AE26" s="12"/>
      <c r="AF26" s="28"/>
      <c r="AG26" s="12"/>
    </row>
    <row r="27" spans="1:33" ht="21.95" customHeight="1">
      <c r="J27" s="52"/>
      <c r="K27" s="170"/>
      <c r="L27" s="170"/>
      <c r="M27" s="170"/>
      <c r="N27" s="170"/>
      <c r="O27" s="170"/>
      <c r="P27" s="57"/>
      <c r="Q27" s="57"/>
      <c r="R27" s="57"/>
      <c r="S27" s="57"/>
      <c r="T27" s="57"/>
      <c r="U27" s="57"/>
      <c r="V27" s="57"/>
      <c r="W27" s="57"/>
      <c r="X27" s="6">
        <v>16</v>
      </c>
      <c r="Y27" s="38" t="s">
        <v>11</v>
      </c>
      <c r="Z27" s="7"/>
      <c r="AA27" s="6">
        <v>30</v>
      </c>
      <c r="AB27" s="24"/>
      <c r="AC27" s="8">
        <v>1.6853448275862069</v>
      </c>
      <c r="AD27" s="7">
        <f t="shared" si="7"/>
        <v>50.560344827586206</v>
      </c>
      <c r="AE27" s="12"/>
      <c r="AF27" s="28"/>
      <c r="AG27" s="12"/>
    </row>
    <row r="28" spans="1:33" ht="21.95" customHeight="1">
      <c r="J28" s="52"/>
      <c r="K28" s="170"/>
      <c r="L28" s="170"/>
      <c r="M28" s="170"/>
      <c r="N28" s="170"/>
      <c r="O28" s="170"/>
      <c r="P28" s="57"/>
      <c r="Q28" s="57"/>
      <c r="R28" s="57"/>
      <c r="S28" s="57"/>
      <c r="T28" s="57"/>
      <c r="U28" s="57"/>
      <c r="V28" s="57"/>
      <c r="W28" s="57"/>
      <c r="X28" s="6">
        <v>17</v>
      </c>
      <c r="Y28" s="38" t="s">
        <v>12</v>
      </c>
      <c r="Z28" s="7"/>
      <c r="AA28" s="6">
        <v>20</v>
      </c>
      <c r="AB28" s="24"/>
      <c r="AC28" s="8">
        <v>1.1724137931034484</v>
      </c>
      <c r="AD28" s="7">
        <f t="shared" si="7"/>
        <v>23.448275862068968</v>
      </c>
      <c r="AE28" s="12"/>
      <c r="AF28" s="28"/>
      <c r="AG28" s="12"/>
    </row>
    <row r="29" spans="1:33" ht="21.95" customHeight="1">
      <c r="J29" s="51"/>
      <c r="K29" s="170"/>
      <c r="L29" s="170"/>
      <c r="M29" s="170"/>
      <c r="N29" s="170"/>
      <c r="O29" s="170"/>
      <c r="P29" s="57"/>
      <c r="Q29" s="57"/>
      <c r="R29" s="57"/>
      <c r="S29" s="57"/>
      <c r="T29" s="57"/>
      <c r="U29" s="57"/>
      <c r="V29" s="57"/>
      <c r="W29" s="57"/>
      <c r="X29" s="6">
        <v>18</v>
      </c>
      <c r="Y29" s="38" t="s">
        <v>13</v>
      </c>
      <c r="Z29" s="7"/>
      <c r="AA29" s="6">
        <v>5</v>
      </c>
      <c r="AB29" s="24"/>
      <c r="AC29" s="8">
        <v>3.6637931034482762</v>
      </c>
      <c r="AD29" s="7">
        <f t="shared" si="7"/>
        <v>18.318965517241381</v>
      </c>
      <c r="AE29" s="12"/>
      <c r="AF29" s="28"/>
      <c r="AG29" s="12"/>
    </row>
    <row r="30" spans="1:33" ht="21.95" customHeight="1">
      <c r="J30" s="51"/>
      <c r="K30" s="170"/>
      <c r="L30" s="170"/>
      <c r="M30" s="170"/>
      <c r="N30" s="170"/>
      <c r="O30" s="170"/>
      <c r="P30" s="57"/>
      <c r="Q30" s="57"/>
      <c r="R30" s="57"/>
      <c r="S30" s="57"/>
      <c r="T30" s="57"/>
      <c r="U30" s="57"/>
      <c r="V30" s="57"/>
      <c r="W30" s="57"/>
      <c r="X30" s="6">
        <v>19</v>
      </c>
      <c r="Y30" s="38" t="s">
        <v>14</v>
      </c>
      <c r="Z30" s="7"/>
      <c r="AA30" s="6">
        <v>5</v>
      </c>
      <c r="AB30" s="24"/>
      <c r="AC30" s="8">
        <v>1.4655172413793105</v>
      </c>
      <c r="AD30" s="7">
        <f t="shared" si="7"/>
        <v>7.3275862068965525</v>
      </c>
      <c r="AE30" s="12"/>
      <c r="AF30" s="28"/>
      <c r="AG30" s="12"/>
    </row>
    <row r="31" spans="1:33" ht="21.95" customHeight="1">
      <c r="J31" s="51"/>
      <c r="N31" s="42"/>
      <c r="Q31" s="32"/>
      <c r="R31" s="32"/>
      <c r="S31" s="32"/>
      <c r="T31" s="32"/>
      <c r="U31" s="32"/>
      <c r="V31" s="32"/>
      <c r="W31" s="32"/>
      <c r="X31" s="6">
        <v>20</v>
      </c>
      <c r="Y31" s="35" t="s">
        <v>36</v>
      </c>
      <c r="Z31" s="20">
        <v>1.54</v>
      </c>
      <c r="AA31" s="21">
        <v>15</v>
      </c>
      <c r="AB31" s="24">
        <f>6*Z31*AA31</f>
        <v>138.6</v>
      </c>
      <c r="AC31" s="22">
        <v>6.2284482758620694</v>
      </c>
      <c r="AD31" s="20">
        <f t="shared" si="7"/>
        <v>93.426724137931046</v>
      </c>
      <c r="AE31" s="12">
        <f>AC31/6/Z31</f>
        <v>0.67407448872966114</v>
      </c>
      <c r="AF31" s="28" t="s">
        <v>37</v>
      </c>
      <c r="AG31" s="29" t="s">
        <v>38</v>
      </c>
    </row>
    <row r="32" spans="1:33" ht="28.5" customHeight="1">
      <c r="Q32" s="6">
        <v>21</v>
      </c>
      <c r="R32" s="38" t="s">
        <v>24</v>
      </c>
      <c r="S32" s="26">
        <v>1.74</v>
      </c>
      <c r="T32" s="14">
        <v>8</v>
      </c>
      <c r="U32" s="24">
        <f>6*S32*T32</f>
        <v>83.52</v>
      </c>
      <c r="V32" s="8">
        <v>9.1594827586206904</v>
      </c>
      <c r="W32" s="7">
        <f>T32*V32</f>
        <v>73.275862068965523</v>
      </c>
      <c r="X32" s="12">
        <f>V32/6/S32</f>
        <v>0.87734509182190523</v>
      </c>
      <c r="Y32" s="28"/>
      <c r="Z32" s="12"/>
    </row>
    <row r="33" spans="17:26" ht="24.95" customHeight="1">
      <c r="Q33" s="12"/>
      <c r="R33" s="39"/>
      <c r="S33" s="12"/>
      <c r="T33" s="13"/>
      <c r="U33" s="13"/>
      <c r="V33" s="9" t="s">
        <v>17</v>
      </c>
      <c r="W33" s="10">
        <f>SUM(W3:W32)</f>
        <v>73.275862068965523</v>
      </c>
      <c r="X33" s="16"/>
      <c r="Y33" s="30"/>
      <c r="Z33" s="16"/>
    </row>
    <row r="34" spans="17:26" ht="24.95" customHeight="1">
      <c r="Q34" s="12"/>
      <c r="R34" s="39"/>
      <c r="S34" s="12"/>
      <c r="T34" s="13"/>
      <c r="U34" s="13"/>
      <c r="V34" s="9" t="s">
        <v>18</v>
      </c>
      <c r="W34" s="10">
        <f>W33*0.16</f>
        <v>11.724137931034484</v>
      </c>
      <c r="X34" s="16"/>
      <c r="Y34" s="30"/>
      <c r="Z34" s="16"/>
    </row>
    <row r="35" spans="17:26" ht="24.95" customHeight="1">
      <c r="Q35" s="12"/>
      <c r="R35" s="39"/>
      <c r="S35" s="12"/>
      <c r="T35" s="13"/>
      <c r="U35" s="13"/>
      <c r="V35" s="9" t="s">
        <v>19</v>
      </c>
      <c r="W35" s="10">
        <f>W33+W34</f>
        <v>85</v>
      </c>
      <c r="X35" s="16"/>
      <c r="Y35" s="30"/>
      <c r="Z35" s="16"/>
    </row>
    <row r="36" spans="17:26" ht="20.100000000000001" customHeight="1"/>
  </sheetData>
  <mergeCells count="11">
    <mergeCell ref="D24:G24"/>
    <mergeCell ref="M24:N24"/>
    <mergeCell ref="T24:U24"/>
    <mergeCell ref="K26:K30"/>
    <mergeCell ref="L26:O30"/>
    <mergeCell ref="D22:G22"/>
    <mergeCell ref="M22:N22"/>
    <mergeCell ref="T22:U22"/>
    <mergeCell ref="D23:G23"/>
    <mergeCell ref="M23:N23"/>
    <mergeCell ref="T23:U23"/>
  </mergeCells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topLeftCell="A7" zoomScale="115" zoomScaleNormal="115" workbookViewId="0">
      <selection activeCell="B24" sqref="B24"/>
    </sheetView>
  </sheetViews>
  <sheetFormatPr defaultRowHeight="12.75"/>
  <cols>
    <col min="1" max="1" width="8.5703125" customWidth="1"/>
    <col min="2" max="2" width="32.140625" customWidth="1"/>
    <col min="5" max="6" width="12.42578125" customWidth="1"/>
    <col min="11" max="11" width="61.5703125" customWidth="1"/>
    <col min="12" max="12" width="7" style="102" customWidth="1"/>
    <col min="14" max="14" width="9.28515625" customWidth="1"/>
    <col min="16" max="16" width="12.85546875" customWidth="1"/>
    <col min="17" max="17" width="8" customWidth="1"/>
    <col min="21" max="21" width="9.7109375" customWidth="1"/>
    <col min="22" max="22" width="31.42578125" customWidth="1"/>
  </cols>
  <sheetData>
    <row r="1" spans="1:26" ht="19.5" customHeight="1"/>
    <row r="2" spans="1:26" ht="46.5" customHeight="1">
      <c r="A2" s="69" t="s">
        <v>0</v>
      </c>
      <c r="B2" s="70" t="s">
        <v>99</v>
      </c>
      <c r="C2" s="69" t="s">
        <v>100</v>
      </c>
      <c r="D2" s="71" t="s">
        <v>101</v>
      </c>
      <c r="E2" s="71" t="s">
        <v>139</v>
      </c>
      <c r="F2" s="98" t="s">
        <v>142</v>
      </c>
      <c r="G2" s="71" t="s">
        <v>102</v>
      </c>
      <c r="H2" s="72" t="s">
        <v>103</v>
      </c>
      <c r="N2" s="108" t="s">
        <v>143</v>
      </c>
      <c r="O2" s="109" t="s">
        <v>144</v>
      </c>
      <c r="P2" s="115" t="s">
        <v>145</v>
      </c>
      <c r="Q2" s="108" t="s">
        <v>150</v>
      </c>
      <c r="R2" s="100"/>
      <c r="U2" s="171" t="s">
        <v>138</v>
      </c>
      <c r="V2" s="171"/>
      <c r="W2" s="171"/>
      <c r="X2" s="171"/>
      <c r="Y2" s="171"/>
      <c r="Z2" s="171"/>
    </row>
    <row r="3" spans="1:26" ht="39.75" customHeight="1">
      <c r="A3" s="73">
        <v>1</v>
      </c>
      <c r="B3" s="92" t="s">
        <v>104</v>
      </c>
      <c r="C3" s="75" t="s">
        <v>105</v>
      </c>
      <c r="D3" s="76">
        <v>150</v>
      </c>
      <c r="E3" s="76">
        <v>1.26</v>
      </c>
      <c r="F3" s="101">
        <f>D3*E3</f>
        <v>189</v>
      </c>
      <c r="G3" s="77">
        <v>0.7</v>
      </c>
      <c r="H3" s="78">
        <f t="shared" ref="H3:H24" si="0">D3*G3</f>
        <v>105</v>
      </c>
      <c r="K3" s="43"/>
      <c r="L3" s="55" t="s">
        <v>146</v>
      </c>
      <c r="M3" s="66" t="s">
        <v>151</v>
      </c>
      <c r="P3" s="102"/>
      <c r="U3" s="69" t="s">
        <v>0</v>
      </c>
      <c r="V3" s="70" t="s">
        <v>99</v>
      </c>
      <c r="W3" s="69" t="s">
        <v>100</v>
      </c>
      <c r="X3" s="71" t="s">
        <v>101</v>
      </c>
      <c r="Y3" s="71" t="s">
        <v>102</v>
      </c>
      <c r="Z3" s="72" t="s">
        <v>103</v>
      </c>
    </row>
    <row r="4" spans="1:26" ht="51.75" customHeight="1">
      <c r="A4" s="73">
        <v>2</v>
      </c>
      <c r="B4" s="92" t="s">
        <v>106</v>
      </c>
      <c r="C4" s="75" t="s">
        <v>105</v>
      </c>
      <c r="D4" s="76">
        <v>150</v>
      </c>
      <c r="E4" s="76">
        <v>3.2</v>
      </c>
      <c r="F4" s="101">
        <f>D4*E4</f>
        <v>480</v>
      </c>
      <c r="G4" s="77">
        <v>1.59</v>
      </c>
      <c r="H4" s="78">
        <f t="shared" si="0"/>
        <v>238.5</v>
      </c>
      <c r="K4" s="43" t="s">
        <v>91</v>
      </c>
      <c r="L4" s="43" t="s">
        <v>146</v>
      </c>
      <c r="M4" s="112">
        <f>SUM(F3:F7,D8,D9,D10,D11,F14,F21,)</f>
        <v>6536.5</v>
      </c>
      <c r="N4" s="113">
        <v>0.8</v>
      </c>
      <c r="O4" s="113">
        <f>M4*N4</f>
        <v>5229.2000000000007</v>
      </c>
      <c r="P4" s="116">
        <f>SUM(H3:H11,H14,H21)</f>
        <v>3840</v>
      </c>
      <c r="Q4" s="113">
        <f>P4/M4</f>
        <v>0.58747035875468523</v>
      </c>
      <c r="U4" s="73">
        <v>1</v>
      </c>
      <c r="V4" s="74" t="s">
        <v>104</v>
      </c>
      <c r="W4" s="75" t="s">
        <v>105</v>
      </c>
      <c r="X4" s="76">
        <v>150</v>
      </c>
      <c r="Y4" s="77">
        <v>0.7</v>
      </c>
      <c r="Z4" s="78">
        <f t="shared" ref="Z4:Z25" si="1">X4*Y4</f>
        <v>105</v>
      </c>
    </row>
    <row r="5" spans="1:26" ht="49.5" customHeight="1">
      <c r="A5" s="73">
        <v>3</v>
      </c>
      <c r="B5" s="92" t="s">
        <v>107</v>
      </c>
      <c r="C5" s="75" t="s">
        <v>105</v>
      </c>
      <c r="D5" s="76">
        <v>150</v>
      </c>
      <c r="E5" s="76">
        <v>5.09</v>
      </c>
      <c r="F5" s="101">
        <f>D5*E5</f>
        <v>763.5</v>
      </c>
      <c r="G5" s="77">
        <v>2.4500000000000002</v>
      </c>
      <c r="H5" s="78">
        <f t="shared" si="0"/>
        <v>367.5</v>
      </c>
      <c r="K5" s="43" t="s">
        <v>94</v>
      </c>
      <c r="L5" s="43" t="s">
        <v>146</v>
      </c>
      <c r="M5" s="114">
        <f>SUM(F16:F18,F12)</f>
        <v>6987</v>
      </c>
      <c r="N5" s="113">
        <v>1.2</v>
      </c>
      <c r="O5" s="113">
        <f>M5*N5</f>
        <v>8384.4</v>
      </c>
      <c r="P5" s="116">
        <f>SUM(H16:H18,H12)</f>
        <v>5600</v>
      </c>
      <c r="Q5" s="113"/>
      <c r="U5" s="73">
        <v>2</v>
      </c>
      <c r="V5" s="74" t="s">
        <v>106</v>
      </c>
      <c r="W5" s="75" t="s">
        <v>105</v>
      </c>
      <c r="X5" s="76">
        <v>150</v>
      </c>
      <c r="Y5" s="77">
        <v>1.59</v>
      </c>
      <c r="Z5" s="78">
        <f t="shared" si="1"/>
        <v>238.5</v>
      </c>
    </row>
    <row r="6" spans="1:26" ht="47.25" customHeight="1">
      <c r="A6" s="73">
        <v>4</v>
      </c>
      <c r="B6" s="92" t="s">
        <v>108</v>
      </c>
      <c r="C6" s="75" t="s">
        <v>105</v>
      </c>
      <c r="D6" s="76">
        <v>400</v>
      </c>
      <c r="E6" s="76">
        <v>6.98</v>
      </c>
      <c r="F6" s="101">
        <f>D6*E6</f>
        <v>2792</v>
      </c>
      <c r="G6" s="77">
        <v>4</v>
      </c>
      <c r="H6" s="78">
        <f t="shared" si="0"/>
        <v>1600</v>
      </c>
      <c r="K6" s="49"/>
      <c r="L6" s="43" t="s">
        <v>146</v>
      </c>
      <c r="M6" s="113"/>
      <c r="N6" s="113"/>
      <c r="O6" s="113"/>
      <c r="P6" s="117"/>
      <c r="Q6" s="113"/>
      <c r="U6" s="73">
        <v>3</v>
      </c>
      <c r="V6" s="74" t="s">
        <v>107</v>
      </c>
      <c r="W6" s="75" t="s">
        <v>105</v>
      </c>
      <c r="X6" s="76">
        <v>150</v>
      </c>
      <c r="Y6" s="77">
        <v>2.4500000000000002</v>
      </c>
      <c r="Z6" s="78">
        <f t="shared" si="1"/>
        <v>367.5</v>
      </c>
    </row>
    <row r="7" spans="1:26" ht="24" customHeight="1">
      <c r="A7" s="73">
        <v>5</v>
      </c>
      <c r="B7" s="92" t="s">
        <v>109</v>
      </c>
      <c r="C7" s="75" t="s">
        <v>105</v>
      </c>
      <c r="D7" s="76">
        <v>100</v>
      </c>
      <c r="E7" s="76">
        <v>8.83</v>
      </c>
      <c r="F7" s="101">
        <f>D7*E7</f>
        <v>883</v>
      </c>
      <c r="G7" s="77">
        <v>6.21</v>
      </c>
      <c r="H7" s="78">
        <f t="shared" si="0"/>
        <v>621</v>
      </c>
      <c r="K7" s="43" t="s">
        <v>75</v>
      </c>
      <c r="L7" s="43" t="s">
        <v>146</v>
      </c>
      <c r="M7" s="123"/>
      <c r="N7" s="113">
        <v>1.5</v>
      </c>
      <c r="O7" s="113">
        <f>M7*N7</f>
        <v>0</v>
      </c>
      <c r="P7" s="116"/>
      <c r="Q7" s="113"/>
      <c r="U7" s="73">
        <v>4</v>
      </c>
      <c r="V7" s="74" t="s">
        <v>108</v>
      </c>
      <c r="W7" s="75" t="s">
        <v>105</v>
      </c>
      <c r="X7" s="76">
        <v>400</v>
      </c>
      <c r="Y7" s="77">
        <v>4</v>
      </c>
      <c r="Z7" s="78">
        <f t="shared" si="1"/>
        <v>1600</v>
      </c>
    </row>
    <row r="8" spans="1:26" ht="24" customHeight="1">
      <c r="A8" s="73">
        <v>6</v>
      </c>
      <c r="B8" s="92" t="s">
        <v>110</v>
      </c>
      <c r="C8" s="120" t="s">
        <v>111</v>
      </c>
      <c r="D8" s="101">
        <v>200</v>
      </c>
      <c r="E8" s="76">
        <v>0.47</v>
      </c>
      <c r="F8" s="76"/>
      <c r="G8" s="77">
        <v>0.65</v>
      </c>
      <c r="H8" s="78">
        <f t="shared" si="0"/>
        <v>130</v>
      </c>
      <c r="K8" s="79" t="s">
        <v>152</v>
      </c>
      <c r="L8" s="43" t="s">
        <v>146</v>
      </c>
      <c r="M8" s="113"/>
      <c r="N8" s="113"/>
      <c r="O8" s="113"/>
      <c r="P8" s="116"/>
      <c r="Q8" s="113"/>
      <c r="U8" s="73">
        <v>5</v>
      </c>
      <c r="V8" s="74" t="s">
        <v>109</v>
      </c>
      <c r="W8" s="75" t="s">
        <v>105</v>
      </c>
      <c r="X8" s="76">
        <v>100</v>
      </c>
      <c r="Y8" s="77">
        <v>6.21</v>
      </c>
      <c r="Z8" s="78">
        <f t="shared" si="1"/>
        <v>621</v>
      </c>
    </row>
    <row r="9" spans="1:26" ht="24" customHeight="1">
      <c r="A9" s="73">
        <v>7</v>
      </c>
      <c r="B9" s="92" t="s">
        <v>112</v>
      </c>
      <c r="C9" s="120" t="s">
        <v>111</v>
      </c>
      <c r="D9" s="101">
        <v>200</v>
      </c>
      <c r="E9" s="76">
        <v>0.71</v>
      </c>
      <c r="F9" s="76"/>
      <c r="G9" s="77">
        <v>0.65</v>
      </c>
      <c r="H9" s="78">
        <f t="shared" si="0"/>
        <v>130</v>
      </c>
      <c r="K9" s="126" t="s">
        <v>89</v>
      </c>
      <c r="L9" s="43" t="s">
        <v>146</v>
      </c>
      <c r="M9" s="127">
        <v>500</v>
      </c>
      <c r="N9" s="113"/>
      <c r="O9" s="113"/>
      <c r="P9" s="117"/>
      <c r="Q9" s="113"/>
      <c r="U9" s="73">
        <v>6</v>
      </c>
      <c r="V9" s="79" t="s">
        <v>110</v>
      </c>
      <c r="W9" s="75" t="s">
        <v>111</v>
      </c>
      <c r="X9" s="76">
        <v>200</v>
      </c>
      <c r="Y9" s="77">
        <v>0.65</v>
      </c>
      <c r="Z9" s="78">
        <f t="shared" si="1"/>
        <v>130</v>
      </c>
    </row>
    <row r="10" spans="1:26" ht="24" customHeight="1">
      <c r="A10" s="73">
        <v>8</v>
      </c>
      <c r="B10" s="92" t="s">
        <v>113</v>
      </c>
      <c r="C10" s="120" t="s">
        <v>111</v>
      </c>
      <c r="D10" s="101">
        <v>200</v>
      </c>
      <c r="E10" s="76">
        <v>0.79</v>
      </c>
      <c r="F10" s="76"/>
      <c r="G10" s="77">
        <v>0.65</v>
      </c>
      <c r="H10" s="78">
        <f t="shared" si="0"/>
        <v>130</v>
      </c>
      <c r="K10" s="106" t="s">
        <v>93</v>
      </c>
      <c r="L10" s="43" t="s">
        <v>146</v>
      </c>
      <c r="M10" s="122">
        <f>F13</f>
        <v>177</v>
      </c>
      <c r="N10" s="113">
        <v>0.9</v>
      </c>
      <c r="O10" s="113">
        <f>M10*N10</f>
        <v>159.30000000000001</v>
      </c>
      <c r="P10" s="116">
        <f>H13</f>
        <v>135</v>
      </c>
      <c r="Q10" s="113">
        <f>P10/M10</f>
        <v>0.76271186440677963</v>
      </c>
      <c r="U10" s="73">
        <v>7</v>
      </c>
      <c r="V10" s="79" t="s">
        <v>112</v>
      </c>
      <c r="W10" s="75" t="s">
        <v>111</v>
      </c>
      <c r="X10" s="76">
        <v>200</v>
      </c>
      <c r="Y10" s="77">
        <v>0.65</v>
      </c>
      <c r="Z10" s="78">
        <f t="shared" si="1"/>
        <v>130</v>
      </c>
    </row>
    <row r="11" spans="1:26" ht="24" customHeight="1">
      <c r="A11" s="73">
        <v>9</v>
      </c>
      <c r="B11" s="92" t="s">
        <v>114</v>
      </c>
      <c r="C11" s="120" t="s">
        <v>111</v>
      </c>
      <c r="D11" s="101">
        <v>200</v>
      </c>
      <c r="E11" s="76">
        <v>1.26</v>
      </c>
      <c r="F11" s="76"/>
      <c r="G11" s="77">
        <v>0.65</v>
      </c>
      <c r="H11" s="78">
        <f t="shared" si="0"/>
        <v>130</v>
      </c>
      <c r="K11" s="43" t="s">
        <v>76</v>
      </c>
      <c r="L11" s="43" t="s">
        <v>146</v>
      </c>
      <c r="M11" s="113"/>
      <c r="N11" s="113"/>
      <c r="O11" s="113"/>
      <c r="P11" s="117"/>
      <c r="Q11" s="113"/>
      <c r="U11" s="73">
        <v>8</v>
      </c>
      <c r="V11" s="79" t="s">
        <v>113</v>
      </c>
      <c r="W11" s="75" t="s">
        <v>111</v>
      </c>
      <c r="X11" s="76">
        <v>200</v>
      </c>
      <c r="Y11" s="77">
        <v>0.65</v>
      </c>
      <c r="Z11" s="78">
        <f t="shared" si="1"/>
        <v>130</v>
      </c>
    </row>
    <row r="12" spans="1:26" ht="24" customHeight="1">
      <c r="A12" s="73">
        <v>10</v>
      </c>
      <c r="B12" s="93" t="s">
        <v>115</v>
      </c>
      <c r="C12" s="75" t="s">
        <v>116</v>
      </c>
      <c r="D12" s="76">
        <v>5</v>
      </c>
      <c r="E12" s="76">
        <v>35.4</v>
      </c>
      <c r="F12" s="104">
        <f>D12*E12</f>
        <v>177</v>
      </c>
      <c r="G12" s="77">
        <v>40</v>
      </c>
      <c r="H12" s="78">
        <f t="shared" si="0"/>
        <v>200</v>
      </c>
      <c r="K12" s="44" t="s">
        <v>88</v>
      </c>
      <c r="L12" s="43" t="s">
        <v>28</v>
      </c>
      <c r="M12" s="113">
        <v>20</v>
      </c>
      <c r="N12" s="113">
        <v>18.32</v>
      </c>
      <c r="O12" s="113">
        <f>M12*N12</f>
        <v>366.4</v>
      </c>
      <c r="P12" s="116">
        <f>H20</f>
        <v>330</v>
      </c>
      <c r="Q12" s="113"/>
      <c r="U12" s="73">
        <v>9</v>
      </c>
      <c r="V12" s="79" t="s">
        <v>114</v>
      </c>
      <c r="W12" s="75" t="s">
        <v>111</v>
      </c>
      <c r="X12" s="76">
        <v>200</v>
      </c>
      <c r="Y12" s="77">
        <v>0.65</v>
      </c>
      <c r="Z12" s="78">
        <f t="shared" si="1"/>
        <v>130</v>
      </c>
    </row>
    <row r="13" spans="1:26" ht="24" customHeight="1">
      <c r="A13" s="73">
        <v>11</v>
      </c>
      <c r="B13" s="105" t="s">
        <v>140</v>
      </c>
      <c r="C13" s="75" t="s">
        <v>116</v>
      </c>
      <c r="D13" s="76">
        <v>5</v>
      </c>
      <c r="E13" s="76">
        <v>35.4</v>
      </c>
      <c r="F13" s="107">
        <f>D13*E13</f>
        <v>177</v>
      </c>
      <c r="G13" s="77">
        <v>27</v>
      </c>
      <c r="H13" s="78">
        <f t="shared" si="0"/>
        <v>135</v>
      </c>
      <c r="K13" s="94" t="s">
        <v>123</v>
      </c>
      <c r="L13" s="118" t="s">
        <v>116</v>
      </c>
      <c r="M13" s="119">
        <v>500</v>
      </c>
      <c r="P13" s="99">
        <f>H19</f>
        <v>1050</v>
      </c>
      <c r="U13" s="73">
        <v>10</v>
      </c>
      <c r="V13" s="79" t="s">
        <v>115</v>
      </c>
      <c r="W13" s="75" t="s">
        <v>116</v>
      </c>
      <c r="X13" s="76">
        <v>5</v>
      </c>
      <c r="Y13" s="77">
        <v>40</v>
      </c>
      <c r="Z13" s="78">
        <f t="shared" si="1"/>
        <v>200</v>
      </c>
    </row>
    <row r="14" spans="1:26" ht="24" customHeight="1">
      <c r="A14" s="73">
        <v>12</v>
      </c>
      <c r="B14" s="96" t="s">
        <v>141</v>
      </c>
      <c r="C14" s="75" t="s">
        <v>116</v>
      </c>
      <c r="D14" s="76">
        <v>5</v>
      </c>
      <c r="E14" s="76">
        <v>31.4</v>
      </c>
      <c r="F14" s="101">
        <f>D14*E14</f>
        <v>157</v>
      </c>
      <c r="G14" s="77">
        <v>18</v>
      </c>
      <c r="H14" s="78">
        <f t="shared" si="0"/>
        <v>90</v>
      </c>
      <c r="K14" s="80" t="s">
        <v>126</v>
      </c>
      <c r="L14" s="75" t="s">
        <v>105</v>
      </c>
      <c r="M14" s="76">
        <v>50</v>
      </c>
      <c r="O14" s="78">
        <v>120</v>
      </c>
      <c r="P14" s="78">
        <f>H22</f>
        <v>120</v>
      </c>
      <c r="U14" s="73">
        <v>11</v>
      </c>
      <c r="V14" s="79" t="s">
        <v>117</v>
      </c>
      <c r="W14" s="75" t="s">
        <v>116</v>
      </c>
      <c r="X14" s="76">
        <v>5</v>
      </c>
      <c r="Y14" s="77">
        <v>27</v>
      </c>
      <c r="Z14" s="78">
        <f t="shared" si="1"/>
        <v>135</v>
      </c>
    </row>
    <row r="15" spans="1:26" ht="24" customHeight="1">
      <c r="A15" s="73">
        <v>13</v>
      </c>
      <c r="B15" s="79" t="s">
        <v>119</v>
      </c>
      <c r="C15" s="75" t="s">
        <v>116</v>
      </c>
      <c r="D15" s="76">
        <v>5</v>
      </c>
      <c r="E15" s="76"/>
      <c r="F15" s="76"/>
      <c r="G15" s="77">
        <v>15</v>
      </c>
      <c r="H15" s="78">
        <f t="shared" si="0"/>
        <v>75</v>
      </c>
      <c r="K15" s="80" t="s">
        <v>127</v>
      </c>
      <c r="L15" s="75" t="s">
        <v>128</v>
      </c>
      <c r="M15" s="76">
        <v>50</v>
      </c>
      <c r="O15" s="78">
        <v>182.5</v>
      </c>
      <c r="P15" s="78">
        <f>H23</f>
        <v>182.5</v>
      </c>
      <c r="U15" s="73">
        <v>12</v>
      </c>
      <c r="V15" s="79" t="s">
        <v>118</v>
      </c>
      <c r="W15" s="75" t="s">
        <v>116</v>
      </c>
      <c r="X15" s="76">
        <v>5</v>
      </c>
      <c r="Y15" s="77">
        <v>18</v>
      </c>
      <c r="Z15" s="78">
        <f t="shared" si="1"/>
        <v>90</v>
      </c>
    </row>
    <row r="16" spans="1:26" ht="24" customHeight="1">
      <c r="A16" s="73">
        <v>14</v>
      </c>
      <c r="B16" s="94" t="s">
        <v>147</v>
      </c>
      <c r="C16" s="75" t="s">
        <v>105</v>
      </c>
      <c r="D16" s="76">
        <v>200</v>
      </c>
      <c r="E16" s="76">
        <v>1.6</v>
      </c>
      <c r="F16" s="104">
        <f>D16*E16</f>
        <v>320</v>
      </c>
      <c r="G16" s="77">
        <v>1.5</v>
      </c>
      <c r="H16" s="78">
        <f t="shared" si="0"/>
        <v>300</v>
      </c>
      <c r="K16" s="80" t="s">
        <v>129</v>
      </c>
      <c r="L16" s="75" t="s">
        <v>116</v>
      </c>
      <c r="M16" s="81">
        <v>450</v>
      </c>
      <c r="O16" s="78">
        <v>1575</v>
      </c>
      <c r="P16" s="78">
        <f>H24</f>
        <v>1575</v>
      </c>
      <c r="U16" s="73">
        <v>13</v>
      </c>
      <c r="V16" s="79" t="s">
        <v>119</v>
      </c>
      <c r="W16" s="75" t="s">
        <v>116</v>
      </c>
      <c r="X16" s="76">
        <v>5</v>
      </c>
      <c r="Y16" s="77">
        <v>15</v>
      </c>
      <c r="Z16" s="78">
        <f t="shared" si="1"/>
        <v>75</v>
      </c>
    </row>
    <row r="17" spans="1:26" ht="24" customHeight="1">
      <c r="A17" s="73">
        <v>15</v>
      </c>
      <c r="B17" s="94" t="s">
        <v>149</v>
      </c>
      <c r="C17" s="75" t="s">
        <v>105</v>
      </c>
      <c r="D17" s="76">
        <v>1000</v>
      </c>
      <c r="E17" s="76">
        <v>2.81</v>
      </c>
      <c r="F17" s="104">
        <f>D17*E17</f>
        <v>2810</v>
      </c>
      <c r="G17" s="77">
        <v>2.2000000000000002</v>
      </c>
      <c r="H17" s="78">
        <f t="shared" si="0"/>
        <v>2200</v>
      </c>
      <c r="N17" s="125" t="s">
        <v>154</v>
      </c>
      <c r="O17">
        <f>SUM(O4:O16)</f>
        <v>16016.8</v>
      </c>
      <c r="P17" s="99">
        <f>SUM(P4:P16)</f>
        <v>12832.5</v>
      </c>
      <c r="Q17" s="66" t="s">
        <v>153</v>
      </c>
      <c r="U17" s="73">
        <v>14</v>
      </c>
      <c r="V17" s="80" t="s">
        <v>120</v>
      </c>
      <c r="W17" s="75" t="s">
        <v>105</v>
      </c>
      <c r="X17" s="76">
        <v>200</v>
      </c>
      <c r="Y17" s="77">
        <v>1.5</v>
      </c>
      <c r="Z17" s="78">
        <f t="shared" si="1"/>
        <v>300</v>
      </c>
    </row>
    <row r="18" spans="1:26" ht="24" customHeight="1">
      <c r="A18" s="73">
        <v>16</v>
      </c>
      <c r="B18" s="94" t="s">
        <v>148</v>
      </c>
      <c r="C18" s="75" t="s">
        <v>105</v>
      </c>
      <c r="D18" s="76">
        <v>1000</v>
      </c>
      <c r="E18" s="76">
        <v>3.68</v>
      </c>
      <c r="F18" s="104">
        <f>D18*E18</f>
        <v>3680</v>
      </c>
      <c r="G18" s="77">
        <v>2.9</v>
      </c>
      <c r="H18" s="78">
        <f t="shared" si="0"/>
        <v>2900</v>
      </c>
      <c r="P18" s="99">
        <f>H15</f>
        <v>75</v>
      </c>
      <c r="U18" s="73">
        <v>15</v>
      </c>
      <c r="V18" s="80" t="s">
        <v>121</v>
      </c>
      <c r="W18" s="75" t="s">
        <v>105</v>
      </c>
      <c r="X18" s="76">
        <v>1000</v>
      </c>
      <c r="Y18" s="77">
        <v>2.2000000000000002</v>
      </c>
      <c r="Z18" s="78">
        <f t="shared" si="1"/>
        <v>2200</v>
      </c>
    </row>
    <row r="19" spans="1:26" ht="24" customHeight="1">
      <c r="A19" s="73">
        <v>17</v>
      </c>
      <c r="B19" s="124" t="s">
        <v>123</v>
      </c>
      <c r="C19" s="97" t="s">
        <v>116</v>
      </c>
      <c r="D19" s="103">
        <v>500</v>
      </c>
      <c r="E19" s="103"/>
      <c r="F19" s="103"/>
      <c r="G19" s="110">
        <v>2.1</v>
      </c>
      <c r="H19" s="111">
        <f t="shared" si="0"/>
        <v>1050</v>
      </c>
      <c r="U19" s="73">
        <v>16</v>
      </c>
      <c r="V19" s="80" t="s">
        <v>122</v>
      </c>
      <c r="W19" s="75" t="s">
        <v>105</v>
      </c>
      <c r="X19" s="76">
        <v>1000</v>
      </c>
      <c r="Y19" s="77">
        <v>2.9</v>
      </c>
      <c r="Z19" s="78">
        <f t="shared" si="1"/>
        <v>2900</v>
      </c>
    </row>
    <row r="20" spans="1:26" ht="24" customHeight="1">
      <c r="A20" s="73">
        <v>18</v>
      </c>
      <c r="B20" s="80" t="s">
        <v>124</v>
      </c>
      <c r="C20" s="75" t="s">
        <v>116</v>
      </c>
      <c r="D20" s="76">
        <v>20</v>
      </c>
      <c r="E20" s="76"/>
      <c r="F20" s="76"/>
      <c r="G20" s="77">
        <v>16.5</v>
      </c>
      <c r="H20" s="78">
        <f t="shared" si="0"/>
        <v>330</v>
      </c>
      <c r="U20" s="73">
        <v>17</v>
      </c>
      <c r="V20" s="80" t="s">
        <v>123</v>
      </c>
      <c r="W20" s="75" t="s">
        <v>116</v>
      </c>
      <c r="X20" s="76">
        <v>500</v>
      </c>
      <c r="Y20" s="77">
        <v>2.1</v>
      </c>
      <c r="Z20" s="78">
        <f t="shared" si="1"/>
        <v>1050</v>
      </c>
    </row>
    <row r="21" spans="1:26" ht="24" customHeight="1">
      <c r="A21" s="73">
        <v>19</v>
      </c>
      <c r="B21" s="95" t="s">
        <v>125</v>
      </c>
      <c r="C21" s="75" t="s">
        <v>116</v>
      </c>
      <c r="D21" s="76">
        <v>20</v>
      </c>
      <c r="E21" s="76">
        <v>23.6</v>
      </c>
      <c r="F21" s="101">
        <f>D21*E21</f>
        <v>472</v>
      </c>
      <c r="G21" s="77">
        <v>14.9</v>
      </c>
      <c r="H21" s="78">
        <f t="shared" si="0"/>
        <v>298</v>
      </c>
      <c r="K21" s="99"/>
      <c r="U21" s="73">
        <v>18</v>
      </c>
      <c r="V21" s="80" t="s">
        <v>124</v>
      </c>
      <c r="W21" s="75" t="s">
        <v>116</v>
      </c>
      <c r="X21" s="76">
        <v>20</v>
      </c>
      <c r="Y21" s="77">
        <v>16.5</v>
      </c>
      <c r="Z21" s="78">
        <f t="shared" si="1"/>
        <v>330</v>
      </c>
    </row>
    <row r="22" spans="1:26" ht="24" customHeight="1">
      <c r="A22" s="73">
        <v>20</v>
      </c>
      <c r="B22" s="80" t="s">
        <v>126</v>
      </c>
      <c r="C22" s="75" t="s">
        <v>105</v>
      </c>
      <c r="D22" s="76">
        <v>50</v>
      </c>
      <c r="E22" s="76">
        <v>3.93</v>
      </c>
      <c r="F22" s="76">
        <f>D22*E22</f>
        <v>196.5</v>
      </c>
      <c r="G22" s="77">
        <v>2.4</v>
      </c>
      <c r="H22" s="78">
        <f t="shared" si="0"/>
        <v>120</v>
      </c>
      <c r="U22" s="73">
        <v>19</v>
      </c>
      <c r="V22" s="80" t="s">
        <v>125</v>
      </c>
      <c r="W22" s="75" t="s">
        <v>116</v>
      </c>
      <c r="X22" s="76">
        <v>20</v>
      </c>
      <c r="Y22" s="77">
        <v>14.9</v>
      </c>
      <c r="Z22" s="78">
        <f t="shared" si="1"/>
        <v>298</v>
      </c>
    </row>
    <row r="23" spans="1:26" ht="24" customHeight="1">
      <c r="A23" s="73">
        <v>21</v>
      </c>
      <c r="B23" s="80" t="s">
        <v>127</v>
      </c>
      <c r="C23" s="75" t="s">
        <v>128</v>
      </c>
      <c r="D23" s="76">
        <v>50</v>
      </c>
      <c r="E23" s="76">
        <v>3.14</v>
      </c>
      <c r="F23" s="76">
        <f>D23*E23</f>
        <v>157</v>
      </c>
      <c r="G23" s="77">
        <v>3.65</v>
      </c>
      <c r="H23" s="78">
        <f t="shared" si="0"/>
        <v>182.5</v>
      </c>
      <c r="U23" s="73">
        <v>20</v>
      </c>
      <c r="V23" s="80" t="s">
        <v>126</v>
      </c>
      <c r="W23" s="75" t="s">
        <v>105</v>
      </c>
      <c r="X23" s="76">
        <v>50</v>
      </c>
      <c r="Y23" s="77">
        <v>2.4</v>
      </c>
      <c r="Z23" s="78">
        <f t="shared" si="1"/>
        <v>120</v>
      </c>
    </row>
    <row r="24" spans="1:26" ht="24" customHeight="1">
      <c r="A24" s="73">
        <v>22</v>
      </c>
      <c r="B24" s="80" t="s">
        <v>129</v>
      </c>
      <c r="C24" s="75" t="s">
        <v>116</v>
      </c>
      <c r="D24" s="81">
        <v>450</v>
      </c>
      <c r="E24" s="81"/>
      <c r="F24" s="81"/>
      <c r="G24" s="82">
        <v>3.5</v>
      </c>
      <c r="H24" s="78">
        <f t="shared" si="0"/>
        <v>1575</v>
      </c>
      <c r="U24" s="73">
        <v>21</v>
      </c>
      <c r="V24" s="80" t="s">
        <v>127</v>
      </c>
      <c r="W24" s="75" t="s">
        <v>128</v>
      </c>
      <c r="X24" s="76">
        <v>50</v>
      </c>
      <c r="Y24" s="77">
        <v>3.65</v>
      </c>
      <c r="Z24" s="78">
        <f t="shared" si="1"/>
        <v>182.5</v>
      </c>
    </row>
    <row r="25" spans="1:26" ht="19.5" customHeight="1">
      <c r="A25" s="83"/>
      <c r="B25" s="84"/>
      <c r="C25" s="85" t="s">
        <v>130</v>
      </c>
      <c r="D25" s="85"/>
      <c r="E25" s="85"/>
      <c r="F25" s="85"/>
      <c r="G25" s="85"/>
      <c r="H25" s="86">
        <f>SUM(H3:H24)</f>
        <v>12907.5</v>
      </c>
      <c r="U25" s="73">
        <v>22</v>
      </c>
      <c r="V25" s="80" t="s">
        <v>129</v>
      </c>
      <c r="W25" s="75" t="s">
        <v>116</v>
      </c>
      <c r="X25" s="81">
        <v>450</v>
      </c>
      <c r="Y25" s="82">
        <v>3.5</v>
      </c>
      <c r="Z25" s="78">
        <f t="shared" si="1"/>
        <v>1575</v>
      </c>
    </row>
    <row r="26" spans="1:26" ht="19.5" customHeight="1">
      <c r="A26" s="83"/>
      <c r="B26" s="84"/>
      <c r="C26" s="87" t="s">
        <v>131</v>
      </c>
      <c r="D26" s="87"/>
      <c r="E26" s="87"/>
      <c r="F26" s="87"/>
      <c r="G26" s="87"/>
      <c r="H26" s="86">
        <f>H27-H25</f>
        <v>2092.5</v>
      </c>
      <c r="U26" s="83"/>
      <c r="V26" s="84"/>
      <c r="W26" s="85" t="s">
        <v>130</v>
      </c>
      <c r="X26" s="85"/>
      <c r="Y26" s="85"/>
      <c r="Z26" s="86">
        <f>SUM(Z4:Z25)</f>
        <v>12907.5</v>
      </c>
    </row>
    <row r="27" spans="1:26" ht="19.5" customHeight="1">
      <c r="A27" s="83"/>
      <c r="B27" s="84" t="s">
        <v>132</v>
      </c>
      <c r="C27" s="88" t="s">
        <v>133</v>
      </c>
      <c r="D27" s="88"/>
      <c r="E27" s="88"/>
      <c r="F27" s="88"/>
      <c r="G27" s="88"/>
      <c r="H27" s="86">
        <v>15000</v>
      </c>
      <c r="U27" s="83"/>
      <c r="V27" s="84"/>
      <c r="W27" s="87" t="s">
        <v>131</v>
      </c>
      <c r="X27" s="87"/>
      <c r="Y27" s="87"/>
      <c r="Z27" s="86">
        <f>Z28-Z26</f>
        <v>2092.5</v>
      </c>
    </row>
    <row r="28" spans="1:26">
      <c r="A28" s="83"/>
      <c r="B28" s="84" t="s">
        <v>134</v>
      </c>
      <c r="C28" s="89"/>
      <c r="D28" s="90" t="s">
        <v>135</v>
      </c>
      <c r="E28" s="90"/>
      <c r="F28" s="90"/>
      <c r="G28" s="90"/>
      <c r="H28" s="91"/>
      <c r="U28" s="83"/>
      <c r="V28" s="84" t="s">
        <v>132</v>
      </c>
      <c r="W28" s="88" t="s">
        <v>133</v>
      </c>
      <c r="X28" s="88"/>
      <c r="Y28" s="88"/>
      <c r="Z28" s="86">
        <v>15000</v>
      </c>
    </row>
    <row r="29" spans="1:26">
      <c r="A29" s="63"/>
      <c r="B29" s="68"/>
      <c r="C29" s="65"/>
      <c r="D29" s="66"/>
      <c r="E29" s="66"/>
      <c r="F29" s="66"/>
      <c r="G29" s="66"/>
      <c r="H29" s="67"/>
      <c r="U29" s="83"/>
      <c r="V29" s="84" t="s">
        <v>134</v>
      </c>
      <c r="W29" s="89"/>
      <c r="X29" s="90" t="s">
        <v>135</v>
      </c>
      <c r="Y29" s="90"/>
      <c r="Z29" s="91"/>
    </row>
    <row r="30" spans="1:26" ht="38.25">
      <c r="A30" s="63"/>
      <c r="B30" s="64" t="s">
        <v>136</v>
      </c>
      <c r="C30" s="65"/>
      <c r="D30" s="66" t="s">
        <v>137</v>
      </c>
      <c r="E30" s="66"/>
      <c r="F30" s="66"/>
      <c r="G30" s="66"/>
      <c r="H30" s="67"/>
      <c r="U30" s="63"/>
      <c r="V30" s="68"/>
      <c r="W30" s="65"/>
      <c r="X30" s="66"/>
      <c r="Y30" s="66"/>
      <c r="Z30" s="67"/>
    </row>
    <row r="31" spans="1:26" ht="38.25">
      <c r="U31" s="63"/>
      <c r="V31" s="64" t="s">
        <v>136</v>
      </c>
      <c r="W31" s="65"/>
      <c r="X31" s="66" t="s">
        <v>137</v>
      </c>
      <c r="Y31" s="66"/>
      <c r="Z31" s="67"/>
    </row>
    <row r="32" spans="1:26">
      <c r="W32" s="51"/>
      <c r="X32" s="32"/>
      <c r="Y32" s="32"/>
      <c r="Z32" s="32"/>
    </row>
  </sheetData>
  <mergeCells count="1">
    <mergeCell ref="U2:Z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6"/>
  <sheetViews>
    <sheetView topLeftCell="I4" zoomScaleNormal="100" workbookViewId="0">
      <selection activeCell="O13" sqref="O13"/>
    </sheetView>
  </sheetViews>
  <sheetFormatPr defaultRowHeight="12.75"/>
  <cols>
    <col min="2" max="2" width="40.42578125" customWidth="1"/>
    <col min="3" max="3" width="10.85546875" customWidth="1"/>
    <col min="4" max="5" width="11.140625" customWidth="1"/>
    <col min="6" max="6" width="10.85546875" customWidth="1"/>
    <col min="9" max="9" width="11" customWidth="1"/>
    <col min="11" max="11" width="9.140625" style="51"/>
    <col min="12" max="12" width="35.7109375" style="32" customWidth="1"/>
    <col min="13" max="13" width="10" style="32" customWidth="1"/>
    <col min="14" max="14" width="10.5703125" style="32" customWidth="1"/>
    <col min="15" max="15" width="12.140625" style="42" customWidth="1"/>
    <col min="16" max="18" width="10.42578125" style="32" customWidth="1"/>
    <col min="19" max="19" width="37.140625" style="32" customWidth="1"/>
    <col min="20" max="24" width="10.42578125" style="32" customWidth="1"/>
    <col min="25" max="25" width="7.42578125" customWidth="1"/>
    <col min="26" max="26" width="22.5703125" style="40" customWidth="1"/>
    <col min="27" max="27" width="6.7109375" customWidth="1"/>
    <col min="28" max="28" width="5.42578125" style="2" customWidth="1"/>
    <col min="29" max="29" width="6.7109375" style="2" customWidth="1"/>
    <col min="30" max="30" width="8.85546875" style="2" customWidth="1"/>
    <col min="31" max="31" width="7.42578125" customWidth="1"/>
    <col min="32" max="32" width="7.7109375" customWidth="1"/>
    <col min="33" max="33" width="13.7109375" customWidth="1"/>
    <col min="34" max="34" width="13.85546875" customWidth="1"/>
  </cols>
  <sheetData>
    <row r="1" spans="1:34" ht="50.25" customHeight="1">
      <c r="B1" s="62" t="s">
        <v>97</v>
      </c>
      <c r="L1" s="62" t="s">
        <v>95</v>
      </c>
      <c r="S1" s="62" t="s">
        <v>96</v>
      </c>
    </row>
    <row r="2" spans="1:34" ht="36.75" customHeight="1">
      <c r="A2" s="50" t="s">
        <v>0</v>
      </c>
      <c r="B2" s="49" t="s">
        <v>59</v>
      </c>
      <c r="C2" s="49" t="s">
        <v>61</v>
      </c>
      <c r="D2" s="49" t="s">
        <v>60</v>
      </c>
      <c r="E2" s="49" t="s">
        <v>98</v>
      </c>
      <c r="F2" s="49" t="s">
        <v>65</v>
      </c>
      <c r="G2" s="49" t="s">
        <v>74</v>
      </c>
      <c r="K2" s="50" t="s">
        <v>0</v>
      </c>
      <c r="L2" s="49" t="s">
        <v>59</v>
      </c>
      <c r="M2" s="49" t="s">
        <v>61</v>
      </c>
      <c r="N2" s="49" t="s">
        <v>60</v>
      </c>
      <c r="O2" s="49" t="s">
        <v>65</v>
      </c>
      <c r="P2" s="49" t="s">
        <v>74</v>
      </c>
      <c r="Q2" s="56"/>
      <c r="R2" s="50" t="s">
        <v>0</v>
      </c>
      <c r="S2" s="49" t="s">
        <v>59</v>
      </c>
      <c r="T2" s="49" t="s">
        <v>61</v>
      </c>
      <c r="U2" s="49" t="s">
        <v>60</v>
      </c>
      <c r="V2" s="49" t="s">
        <v>65</v>
      </c>
      <c r="W2" s="49" t="s">
        <v>74</v>
      </c>
      <c r="X2" s="56"/>
      <c r="Y2" s="4" t="s">
        <v>0</v>
      </c>
      <c r="Z2" s="34" t="s">
        <v>1</v>
      </c>
      <c r="AA2" s="4" t="s">
        <v>35</v>
      </c>
      <c r="AB2" s="5" t="s">
        <v>2</v>
      </c>
      <c r="AC2" s="33" t="s">
        <v>62</v>
      </c>
      <c r="AD2" s="5" t="s">
        <v>3</v>
      </c>
      <c r="AE2" s="4" t="s">
        <v>4</v>
      </c>
      <c r="AF2" s="15" t="s">
        <v>34</v>
      </c>
      <c r="AG2" s="41" t="s">
        <v>64</v>
      </c>
      <c r="AH2" s="15"/>
    </row>
    <row r="3" spans="1:34" ht="36.75" customHeight="1">
      <c r="A3" s="47">
        <v>1</v>
      </c>
      <c r="B3" s="59" t="s">
        <v>73</v>
      </c>
      <c r="C3" s="43" t="s">
        <v>54</v>
      </c>
      <c r="D3" s="43">
        <v>0</v>
      </c>
      <c r="E3" s="43">
        <f>D3*2.32</f>
        <v>0</v>
      </c>
      <c r="F3" s="43">
        <v>0.9</v>
      </c>
      <c r="G3" s="43">
        <f>E3*F3</f>
        <v>0</v>
      </c>
      <c r="K3" s="47">
        <v>1</v>
      </c>
      <c r="L3" s="59" t="s">
        <v>73</v>
      </c>
      <c r="M3" s="43" t="s">
        <v>54</v>
      </c>
      <c r="N3" s="43">
        <v>0</v>
      </c>
      <c r="O3" s="43">
        <v>0.9</v>
      </c>
      <c r="P3" s="43">
        <f>N3*O3</f>
        <v>0</v>
      </c>
      <c r="Q3" s="55"/>
      <c r="R3" s="47">
        <v>1</v>
      </c>
      <c r="S3" s="59" t="s">
        <v>73</v>
      </c>
      <c r="T3" s="43" t="s">
        <v>54</v>
      </c>
      <c r="U3" s="43">
        <v>470</v>
      </c>
      <c r="V3" s="43">
        <v>0.9</v>
      </c>
      <c r="W3" s="43">
        <f>U3*V3</f>
        <v>423</v>
      </c>
      <c r="X3" s="55"/>
      <c r="Y3" s="6">
        <v>1</v>
      </c>
      <c r="Z3" s="35" t="s">
        <v>5</v>
      </c>
      <c r="AA3" s="20">
        <v>3.2</v>
      </c>
      <c r="AB3" s="21">
        <v>20</v>
      </c>
      <c r="AC3" s="24">
        <f>6*AA3*AB3</f>
        <v>384.00000000000006</v>
      </c>
      <c r="AD3" s="22">
        <v>18.318965517241381</v>
      </c>
      <c r="AE3" s="20">
        <f t="shared" ref="AE3:AE14" si="0">AB3*AD3</f>
        <v>366.37931034482762</v>
      </c>
      <c r="AF3" s="12">
        <f t="shared" ref="AF3:AF14" si="1">AD3/6/AA3</f>
        <v>0.95411278735632188</v>
      </c>
      <c r="AG3" s="28" t="s">
        <v>52</v>
      </c>
      <c r="AH3" s="12"/>
    </row>
    <row r="4" spans="1:34" ht="75" customHeight="1">
      <c r="A4" s="47">
        <v>2</v>
      </c>
      <c r="B4" s="58" t="s">
        <v>91</v>
      </c>
      <c r="C4" s="43" t="s">
        <v>54</v>
      </c>
      <c r="D4" s="61">
        <v>1740</v>
      </c>
      <c r="E4" s="43">
        <f t="shared" ref="E4:E21" si="2">D4*2.32</f>
        <v>4036.7999999999997</v>
      </c>
      <c r="F4" s="43">
        <v>0.8</v>
      </c>
      <c r="G4" s="43">
        <f t="shared" ref="G4:G21" si="3">E4*F4</f>
        <v>3229.44</v>
      </c>
      <c r="K4" s="47">
        <v>2</v>
      </c>
      <c r="L4" s="58" t="s">
        <v>91</v>
      </c>
      <c r="M4" s="43" t="s">
        <v>54</v>
      </c>
      <c r="N4" s="61">
        <v>1740</v>
      </c>
      <c r="O4" s="43">
        <v>0.8</v>
      </c>
      <c r="P4" s="43">
        <f t="shared" ref="P4:P21" si="4">N4*O4</f>
        <v>1392</v>
      </c>
      <c r="Q4" s="55"/>
      <c r="R4" s="47">
        <v>2</v>
      </c>
      <c r="S4" s="58" t="s">
        <v>91</v>
      </c>
      <c r="T4" s="43" t="s">
        <v>54</v>
      </c>
      <c r="U4" s="43">
        <v>1300</v>
      </c>
      <c r="V4" s="43">
        <v>0.8</v>
      </c>
      <c r="W4" s="43">
        <f t="shared" ref="W4:W21" si="5">U4*V4</f>
        <v>1040</v>
      </c>
      <c r="X4" s="55"/>
      <c r="Y4" s="6">
        <v>2</v>
      </c>
      <c r="Z4" s="35" t="s">
        <v>6</v>
      </c>
      <c r="AA4" s="20">
        <v>4.2</v>
      </c>
      <c r="AB4" s="21">
        <v>15</v>
      </c>
      <c r="AC4" s="24">
        <f t="shared" ref="AC4:AC14" si="6">6*AA4*AB4</f>
        <v>378.00000000000006</v>
      </c>
      <c r="AD4" s="22">
        <v>21.982758620689655</v>
      </c>
      <c r="AE4" s="20">
        <f t="shared" si="0"/>
        <v>329.74137931034483</v>
      </c>
      <c r="AF4" s="12">
        <f t="shared" si="1"/>
        <v>0.87233169129720844</v>
      </c>
      <c r="AG4" s="28" t="s">
        <v>51</v>
      </c>
      <c r="AH4" s="12"/>
    </row>
    <row r="5" spans="1:34" ht="81" customHeight="1">
      <c r="A5" s="47">
        <v>3</v>
      </c>
      <c r="B5" s="58" t="s">
        <v>94</v>
      </c>
      <c r="C5" s="43" t="s">
        <v>54</v>
      </c>
      <c r="D5" s="61">
        <v>1780</v>
      </c>
      <c r="E5" s="43">
        <f t="shared" si="2"/>
        <v>4129.5999999999995</v>
      </c>
      <c r="F5" s="43">
        <v>1.2</v>
      </c>
      <c r="G5" s="43">
        <f t="shared" si="3"/>
        <v>4955.5199999999995</v>
      </c>
      <c r="K5" s="47">
        <v>3</v>
      </c>
      <c r="L5" s="58" t="s">
        <v>94</v>
      </c>
      <c r="M5" s="43" t="s">
        <v>54</v>
      </c>
      <c r="N5" s="61">
        <v>1780</v>
      </c>
      <c r="O5" s="43">
        <v>1.2</v>
      </c>
      <c r="P5" s="43">
        <f t="shared" si="4"/>
        <v>2136</v>
      </c>
      <c r="Q5" s="55"/>
      <c r="R5" s="47">
        <v>3</v>
      </c>
      <c r="S5" s="58" t="s">
        <v>92</v>
      </c>
      <c r="T5" s="43" t="s">
        <v>54</v>
      </c>
      <c r="U5" s="43">
        <v>1100</v>
      </c>
      <c r="V5" s="43">
        <v>1.2</v>
      </c>
      <c r="W5" s="43">
        <f t="shared" si="5"/>
        <v>1320</v>
      </c>
      <c r="X5" s="55"/>
      <c r="Y5" s="6">
        <v>3</v>
      </c>
      <c r="Z5" s="35" t="s">
        <v>7</v>
      </c>
      <c r="AA5" s="20">
        <v>5.0999999999999996</v>
      </c>
      <c r="AB5" s="21">
        <v>8</v>
      </c>
      <c r="AC5" s="24">
        <f t="shared" si="6"/>
        <v>244.79999999999998</v>
      </c>
      <c r="AD5" s="22">
        <v>25.646551724137932</v>
      </c>
      <c r="AE5" s="20">
        <f t="shared" si="0"/>
        <v>205.17241379310346</v>
      </c>
      <c r="AF5" s="12">
        <f t="shared" si="1"/>
        <v>0.83812260536398475</v>
      </c>
      <c r="AG5" s="28" t="s">
        <v>50</v>
      </c>
      <c r="AH5" s="12"/>
    </row>
    <row r="6" spans="1:34" ht="74.25" customHeight="1">
      <c r="A6" s="47">
        <v>4</v>
      </c>
      <c r="B6" s="60" t="s">
        <v>90</v>
      </c>
      <c r="C6" s="43" t="s">
        <v>54</v>
      </c>
      <c r="D6" s="43">
        <v>0</v>
      </c>
      <c r="E6" s="43">
        <f t="shared" si="2"/>
        <v>0</v>
      </c>
      <c r="F6" s="43">
        <v>0.95</v>
      </c>
      <c r="G6" s="43">
        <f t="shared" si="3"/>
        <v>0</v>
      </c>
      <c r="K6" s="47">
        <v>4</v>
      </c>
      <c r="L6" s="60" t="s">
        <v>90</v>
      </c>
      <c r="M6" s="43" t="s">
        <v>54</v>
      </c>
      <c r="N6" s="43">
        <v>0</v>
      </c>
      <c r="O6" s="43">
        <v>0.95</v>
      </c>
      <c r="P6" s="43">
        <f t="shared" si="4"/>
        <v>0</v>
      </c>
      <c r="Q6" s="55"/>
      <c r="R6" s="47">
        <v>4</v>
      </c>
      <c r="S6" s="60" t="s">
        <v>90</v>
      </c>
      <c r="T6" s="43" t="s">
        <v>54</v>
      </c>
      <c r="U6" s="43">
        <v>680</v>
      </c>
      <c r="V6" s="43">
        <v>0.95</v>
      </c>
      <c r="W6" s="43">
        <f t="shared" si="5"/>
        <v>646</v>
      </c>
      <c r="X6" s="55"/>
      <c r="Y6" s="6">
        <v>4</v>
      </c>
      <c r="Z6" s="35" t="s">
        <v>8</v>
      </c>
      <c r="AA6" s="20">
        <v>6.1</v>
      </c>
      <c r="AB6" s="21">
        <v>10</v>
      </c>
      <c r="AC6" s="24">
        <f t="shared" si="6"/>
        <v>365.99999999999994</v>
      </c>
      <c r="AD6" s="22">
        <v>29.31034482758621</v>
      </c>
      <c r="AE6" s="20">
        <f t="shared" si="0"/>
        <v>293.10344827586209</v>
      </c>
      <c r="AF6" s="12">
        <f t="shared" si="1"/>
        <v>0.80082909364989652</v>
      </c>
      <c r="AG6" s="28">
        <v>0.83</v>
      </c>
      <c r="AH6" s="12"/>
    </row>
    <row r="7" spans="1:34" ht="31.5" customHeight="1">
      <c r="A7" s="47">
        <v>5</v>
      </c>
      <c r="B7" s="58" t="s">
        <v>75</v>
      </c>
      <c r="C7" s="43" t="s">
        <v>54</v>
      </c>
      <c r="D7" s="61">
        <v>110</v>
      </c>
      <c r="E7" s="43">
        <f t="shared" si="2"/>
        <v>255.2</v>
      </c>
      <c r="F7" s="43">
        <v>1.5</v>
      </c>
      <c r="G7" s="43">
        <f t="shared" si="3"/>
        <v>382.79999999999995</v>
      </c>
      <c r="K7" s="47">
        <v>5</v>
      </c>
      <c r="L7" s="58" t="s">
        <v>75</v>
      </c>
      <c r="M7" s="43" t="s">
        <v>54</v>
      </c>
      <c r="N7" s="61">
        <v>110</v>
      </c>
      <c r="O7" s="43">
        <v>1.5</v>
      </c>
      <c r="P7" s="43">
        <f t="shared" si="4"/>
        <v>165</v>
      </c>
      <c r="Q7" s="55"/>
      <c r="R7" s="47">
        <v>5</v>
      </c>
      <c r="S7" s="58" t="s">
        <v>75</v>
      </c>
      <c r="T7" s="43" t="s">
        <v>54</v>
      </c>
      <c r="U7" s="43">
        <v>110</v>
      </c>
      <c r="V7" s="43">
        <v>1.5</v>
      </c>
      <c r="W7" s="43">
        <f t="shared" si="5"/>
        <v>165</v>
      </c>
      <c r="X7" s="55"/>
      <c r="Y7" s="6"/>
      <c r="Z7" s="36" t="s">
        <v>69</v>
      </c>
      <c r="AA7" s="20">
        <v>1.57</v>
      </c>
      <c r="AB7" s="21">
        <v>3</v>
      </c>
      <c r="AC7" s="24">
        <f t="shared" si="6"/>
        <v>28.259999999999998</v>
      </c>
      <c r="AD7" s="22">
        <v>7.54</v>
      </c>
      <c r="AE7" s="20">
        <f t="shared" si="0"/>
        <v>22.62</v>
      </c>
      <c r="AF7" s="12">
        <f t="shared" si="1"/>
        <v>0.80042462845010609</v>
      </c>
      <c r="AG7" s="28" t="s">
        <v>42</v>
      </c>
      <c r="AH7" s="12"/>
    </row>
    <row r="8" spans="1:34" ht="21.95" customHeight="1">
      <c r="A8" s="47">
        <v>6</v>
      </c>
      <c r="B8" s="59" t="s">
        <v>67</v>
      </c>
      <c r="C8" s="43" t="s">
        <v>54</v>
      </c>
      <c r="D8" s="43">
        <v>0</v>
      </c>
      <c r="E8" s="43">
        <f t="shared" si="2"/>
        <v>0</v>
      </c>
      <c r="F8" s="43">
        <v>0.8</v>
      </c>
      <c r="G8" s="43">
        <f t="shared" si="3"/>
        <v>0</v>
      </c>
      <c r="K8" s="47">
        <v>6</v>
      </c>
      <c r="L8" s="59" t="s">
        <v>67</v>
      </c>
      <c r="M8" s="43" t="s">
        <v>54</v>
      </c>
      <c r="N8" s="43">
        <v>0</v>
      </c>
      <c r="O8" s="43">
        <v>0.8</v>
      </c>
      <c r="P8" s="43">
        <f t="shared" si="4"/>
        <v>0</v>
      </c>
      <c r="Q8" s="55"/>
      <c r="R8" s="47">
        <v>6</v>
      </c>
      <c r="S8" s="59" t="s">
        <v>67</v>
      </c>
      <c r="T8" s="43" t="s">
        <v>54</v>
      </c>
      <c r="U8" s="43">
        <v>440</v>
      </c>
      <c r="V8" s="43">
        <v>0.8</v>
      </c>
      <c r="W8" s="43">
        <f t="shared" si="5"/>
        <v>352</v>
      </c>
      <c r="X8" s="55"/>
      <c r="Y8" s="6"/>
      <c r="Z8" s="36" t="s">
        <v>68</v>
      </c>
      <c r="AA8" s="20">
        <v>2.36</v>
      </c>
      <c r="AB8" s="21">
        <v>3</v>
      </c>
      <c r="AC8" s="24">
        <f t="shared" si="6"/>
        <v>42.480000000000004</v>
      </c>
      <c r="AD8" s="22">
        <v>11.33</v>
      </c>
      <c r="AE8" s="20">
        <f t="shared" si="0"/>
        <v>33.99</v>
      </c>
      <c r="AF8" s="12">
        <f t="shared" si="1"/>
        <v>0.80014124293785316</v>
      </c>
      <c r="AG8" s="28" t="s">
        <v>42</v>
      </c>
      <c r="AH8" s="12"/>
    </row>
    <row r="9" spans="1:34" ht="21.95" customHeight="1">
      <c r="A9" s="47">
        <v>7</v>
      </c>
      <c r="B9" s="58" t="s">
        <v>89</v>
      </c>
      <c r="C9" s="43" t="s">
        <v>54</v>
      </c>
      <c r="D9" s="61">
        <v>1570</v>
      </c>
      <c r="E9" s="43">
        <f t="shared" si="2"/>
        <v>3642.3999999999996</v>
      </c>
      <c r="F9" s="43">
        <v>0.95</v>
      </c>
      <c r="G9" s="43">
        <f t="shared" si="3"/>
        <v>3460.2799999999993</v>
      </c>
      <c r="K9" s="47">
        <v>7</v>
      </c>
      <c r="L9" s="58" t="s">
        <v>89</v>
      </c>
      <c r="M9" s="43" t="s">
        <v>54</v>
      </c>
      <c r="N9" s="61">
        <v>1570</v>
      </c>
      <c r="O9" s="43">
        <v>0.95</v>
      </c>
      <c r="P9" s="43">
        <f t="shared" si="4"/>
        <v>1491.5</v>
      </c>
      <c r="Q9" s="55"/>
      <c r="R9" s="47">
        <v>7</v>
      </c>
      <c r="S9" s="58" t="s">
        <v>89</v>
      </c>
      <c r="T9" s="43" t="s">
        <v>54</v>
      </c>
      <c r="U9" s="43">
        <f>AJ18</f>
        <v>0</v>
      </c>
      <c r="V9" s="43">
        <v>0.95</v>
      </c>
      <c r="W9" s="43">
        <f t="shared" si="5"/>
        <v>0</v>
      </c>
      <c r="X9" s="55"/>
      <c r="Y9" s="6"/>
      <c r="Z9" s="36" t="s">
        <v>70</v>
      </c>
      <c r="AA9" s="20">
        <v>2.5099999999999998</v>
      </c>
      <c r="AB9" s="21">
        <v>1</v>
      </c>
      <c r="AC9" s="24">
        <f t="shared" si="6"/>
        <v>15.059999999999999</v>
      </c>
      <c r="AD9" s="22">
        <v>12.05</v>
      </c>
      <c r="AE9" s="20">
        <f t="shared" si="0"/>
        <v>12.05</v>
      </c>
      <c r="AF9" s="12">
        <f t="shared" si="1"/>
        <v>0.80013280212483406</v>
      </c>
      <c r="AG9" s="28">
        <v>0.8</v>
      </c>
      <c r="AH9" s="12"/>
    </row>
    <row r="10" spans="1:34" ht="30.75" customHeight="1">
      <c r="A10" s="47">
        <v>8</v>
      </c>
      <c r="B10" s="58" t="s">
        <v>93</v>
      </c>
      <c r="C10" s="43" t="s">
        <v>54</v>
      </c>
      <c r="D10" s="61">
        <v>145</v>
      </c>
      <c r="E10" s="43">
        <f t="shared" si="2"/>
        <v>336.4</v>
      </c>
      <c r="F10" s="43">
        <v>0.9</v>
      </c>
      <c r="G10" s="43">
        <f t="shared" si="3"/>
        <v>302.76</v>
      </c>
      <c r="K10" s="47">
        <v>8</v>
      </c>
      <c r="L10" s="58" t="s">
        <v>93</v>
      </c>
      <c r="M10" s="43" t="s">
        <v>54</v>
      </c>
      <c r="N10" s="61">
        <v>145</v>
      </c>
      <c r="O10" s="43">
        <v>0.9</v>
      </c>
      <c r="P10" s="43">
        <f t="shared" si="4"/>
        <v>130.5</v>
      </c>
      <c r="Q10" s="55"/>
      <c r="R10" s="47">
        <v>8</v>
      </c>
      <c r="S10" s="58" t="s">
        <v>93</v>
      </c>
      <c r="T10" s="43" t="s">
        <v>54</v>
      </c>
      <c r="U10" s="43">
        <v>145</v>
      </c>
      <c r="V10" s="43">
        <v>0.9</v>
      </c>
      <c r="W10" s="43">
        <f t="shared" si="5"/>
        <v>130.5</v>
      </c>
      <c r="X10" s="55"/>
      <c r="Y10" s="6"/>
      <c r="Z10" s="36" t="s">
        <v>71</v>
      </c>
      <c r="AA10" s="20">
        <v>3.77</v>
      </c>
      <c r="AB10" s="21">
        <v>2</v>
      </c>
      <c r="AC10" s="24">
        <f t="shared" si="6"/>
        <v>45.24</v>
      </c>
      <c r="AD10" s="22">
        <v>18.010000000000002</v>
      </c>
      <c r="AE10" s="20">
        <f t="shared" si="0"/>
        <v>36.020000000000003</v>
      </c>
      <c r="AF10" s="12">
        <f t="shared" si="1"/>
        <v>0.79619805481874451</v>
      </c>
      <c r="AG10" s="28">
        <v>0.8</v>
      </c>
      <c r="AH10" s="12"/>
    </row>
    <row r="11" spans="1:34" ht="26.25" customHeight="1">
      <c r="A11" s="47">
        <v>9</v>
      </c>
      <c r="B11" s="58" t="s">
        <v>76</v>
      </c>
      <c r="C11" s="43" t="s">
        <v>54</v>
      </c>
      <c r="D11" s="61">
        <v>160</v>
      </c>
      <c r="E11" s="43">
        <f t="shared" si="2"/>
        <v>371.2</v>
      </c>
      <c r="F11" s="43">
        <v>3</v>
      </c>
      <c r="G11" s="43">
        <f t="shared" si="3"/>
        <v>1113.5999999999999</v>
      </c>
      <c r="K11" s="47">
        <v>9</v>
      </c>
      <c r="L11" s="58" t="s">
        <v>76</v>
      </c>
      <c r="M11" s="43" t="s">
        <v>54</v>
      </c>
      <c r="N11" s="61">
        <v>160</v>
      </c>
      <c r="O11" s="43">
        <v>3</v>
      </c>
      <c r="P11" s="43">
        <f t="shared" si="4"/>
        <v>480</v>
      </c>
      <c r="Q11" s="55"/>
      <c r="R11" s="47">
        <v>9</v>
      </c>
      <c r="S11" s="43" t="s">
        <v>76</v>
      </c>
      <c r="T11" s="43" t="s">
        <v>54</v>
      </c>
      <c r="U11" s="43">
        <v>160</v>
      </c>
      <c r="V11" s="43">
        <v>3</v>
      </c>
      <c r="W11" s="43">
        <f t="shared" si="5"/>
        <v>480</v>
      </c>
      <c r="X11" s="55"/>
      <c r="Y11" s="6"/>
      <c r="Z11" s="36" t="s">
        <v>72</v>
      </c>
      <c r="AA11" s="20">
        <v>7.85</v>
      </c>
      <c r="AB11" s="21">
        <v>1</v>
      </c>
      <c r="AC11" s="24">
        <f t="shared" si="6"/>
        <v>47.099999999999994</v>
      </c>
      <c r="AD11" s="22">
        <v>37.68</v>
      </c>
      <c r="AE11" s="20">
        <f t="shared" si="0"/>
        <v>37.68</v>
      </c>
      <c r="AF11" s="12">
        <f t="shared" si="1"/>
        <v>0.8</v>
      </c>
      <c r="AG11" s="28">
        <v>0.85</v>
      </c>
      <c r="AH11" s="12"/>
    </row>
    <row r="12" spans="1:34" ht="24.75" customHeight="1">
      <c r="A12" s="47">
        <v>10</v>
      </c>
      <c r="B12" s="44" t="s">
        <v>88</v>
      </c>
      <c r="C12" s="44" t="s">
        <v>28</v>
      </c>
      <c r="D12" s="45">
        <v>15</v>
      </c>
      <c r="E12" s="43">
        <f t="shared" si="2"/>
        <v>34.799999999999997</v>
      </c>
      <c r="F12" s="46">
        <v>18.318965517241381</v>
      </c>
      <c r="G12" s="43">
        <f t="shared" si="3"/>
        <v>637.5</v>
      </c>
      <c r="K12" s="47">
        <v>10</v>
      </c>
      <c r="L12" s="44" t="s">
        <v>88</v>
      </c>
      <c r="M12" s="44" t="s">
        <v>28</v>
      </c>
      <c r="N12" s="45">
        <v>15</v>
      </c>
      <c r="O12" s="46">
        <v>18.318965517241381</v>
      </c>
      <c r="P12" s="43">
        <f t="shared" si="4"/>
        <v>274.7844827586207</v>
      </c>
      <c r="Q12" s="55"/>
      <c r="R12" s="47">
        <v>10</v>
      </c>
      <c r="S12" s="44" t="s">
        <v>88</v>
      </c>
      <c r="T12" s="44" t="s">
        <v>28</v>
      </c>
      <c r="U12" s="45">
        <v>15</v>
      </c>
      <c r="V12" s="46">
        <v>18.318965517241381</v>
      </c>
      <c r="W12" s="43">
        <f t="shared" si="5"/>
        <v>274.7844827586207</v>
      </c>
      <c r="X12" s="55"/>
      <c r="Y12" s="6">
        <v>5</v>
      </c>
      <c r="Z12" s="35" t="s">
        <v>9</v>
      </c>
      <c r="AA12" s="20">
        <v>2.8</v>
      </c>
      <c r="AB12" s="21">
        <v>40</v>
      </c>
      <c r="AC12" s="24">
        <f t="shared" si="6"/>
        <v>671.99999999999989</v>
      </c>
      <c r="AD12" s="22">
        <v>18.318965517241381</v>
      </c>
      <c r="AE12" s="20">
        <f t="shared" si="0"/>
        <v>732.75862068965523</v>
      </c>
      <c r="AF12" s="12">
        <f t="shared" si="1"/>
        <v>1.090414614121511</v>
      </c>
      <c r="AG12" s="28">
        <v>1.18</v>
      </c>
      <c r="AH12" s="12"/>
    </row>
    <row r="13" spans="1:34" ht="25.5" customHeight="1">
      <c r="A13" s="47">
        <v>11</v>
      </c>
      <c r="B13" s="43" t="s">
        <v>83</v>
      </c>
      <c r="C13" s="43" t="s">
        <v>28</v>
      </c>
      <c r="D13" s="47">
        <v>1</v>
      </c>
      <c r="E13" s="43">
        <f t="shared" si="2"/>
        <v>2.3199999999999998</v>
      </c>
      <c r="F13" s="48">
        <v>98.922413793103445</v>
      </c>
      <c r="G13" s="43">
        <f t="shared" si="3"/>
        <v>229.49999999999997</v>
      </c>
      <c r="K13" s="47">
        <v>11</v>
      </c>
      <c r="L13" s="43" t="s">
        <v>83</v>
      </c>
      <c r="M13" s="43" t="s">
        <v>28</v>
      </c>
      <c r="N13" s="47">
        <v>1</v>
      </c>
      <c r="O13" s="48">
        <v>98.922413793103445</v>
      </c>
      <c r="P13" s="43">
        <f t="shared" si="4"/>
        <v>98.922413793103445</v>
      </c>
      <c r="Q13" s="55"/>
      <c r="R13" s="47">
        <v>11</v>
      </c>
      <c r="S13" s="43" t="s">
        <v>83</v>
      </c>
      <c r="T13" s="43" t="s">
        <v>28</v>
      </c>
      <c r="U13" s="47">
        <v>1</v>
      </c>
      <c r="V13" s="48">
        <v>98.922413793103445</v>
      </c>
      <c r="W13" s="43">
        <f t="shared" si="5"/>
        <v>98.922413793103445</v>
      </c>
      <c r="X13" s="55"/>
      <c r="Y13" s="6">
        <v>6</v>
      </c>
      <c r="Z13" s="35" t="s">
        <v>10</v>
      </c>
      <c r="AA13" s="20">
        <v>2</v>
      </c>
      <c r="AB13" s="21">
        <v>40</v>
      </c>
      <c r="AC13" s="24">
        <f t="shared" si="6"/>
        <v>480</v>
      </c>
      <c r="AD13" s="22">
        <v>14.655172413793105</v>
      </c>
      <c r="AE13" s="20">
        <f t="shared" si="0"/>
        <v>586.20689655172418</v>
      </c>
      <c r="AF13" s="12">
        <f t="shared" si="1"/>
        <v>1.2212643678160922</v>
      </c>
      <c r="AG13" s="28" t="s">
        <v>44</v>
      </c>
      <c r="AH13" s="12"/>
    </row>
    <row r="14" spans="1:34" ht="26.25" customHeight="1">
      <c r="A14" s="47">
        <v>12</v>
      </c>
      <c r="B14" s="44" t="s">
        <v>82</v>
      </c>
      <c r="C14" s="43" t="s">
        <v>28</v>
      </c>
      <c r="D14" s="45">
        <v>12</v>
      </c>
      <c r="E14" s="43">
        <f t="shared" si="2"/>
        <v>27.839999999999996</v>
      </c>
      <c r="F14" s="46">
        <v>9.5258620689655178</v>
      </c>
      <c r="G14" s="43">
        <f t="shared" si="3"/>
        <v>265.2</v>
      </c>
      <c r="K14" s="47">
        <v>12</v>
      </c>
      <c r="L14" s="44" t="s">
        <v>82</v>
      </c>
      <c r="M14" s="43" t="s">
        <v>28</v>
      </c>
      <c r="N14" s="45">
        <v>12</v>
      </c>
      <c r="O14" s="46">
        <v>9.5258620689655178</v>
      </c>
      <c r="P14" s="43">
        <f t="shared" si="4"/>
        <v>114.31034482758622</v>
      </c>
      <c r="Q14" s="55"/>
      <c r="R14" s="47">
        <v>12</v>
      </c>
      <c r="S14" s="44" t="s">
        <v>82</v>
      </c>
      <c r="T14" s="43" t="s">
        <v>28</v>
      </c>
      <c r="U14" s="45">
        <v>12</v>
      </c>
      <c r="V14" s="46">
        <v>9.5258620689655178</v>
      </c>
      <c r="W14" s="43">
        <f t="shared" si="5"/>
        <v>114.31034482758622</v>
      </c>
      <c r="X14" s="55"/>
      <c r="Y14" s="6">
        <v>7</v>
      </c>
      <c r="Z14" s="37" t="s">
        <v>63</v>
      </c>
      <c r="AA14" s="17">
        <v>2.2799999999999998</v>
      </c>
      <c r="AB14" s="18">
        <v>50</v>
      </c>
      <c r="AC14" s="24">
        <f t="shared" si="6"/>
        <v>684</v>
      </c>
      <c r="AD14" s="19">
        <v>16.120689655172416</v>
      </c>
      <c r="AE14" s="17">
        <f t="shared" si="0"/>
        <v>806.03448275862081</v>
      </c>
      <c r="AF14" s="12">
        <f t="shared" si="1"/>
        <v>1.1784129864892119</v>
      </c>
      <c r="AG14" s="28" t="s">
        <v>45</v>
      </c>
      <c r="AH14" s="12"/>
    </row>
    <row r="15" spans="1:34" ht="32.25" customHeight="1">
      <c r="A15" s="47">
        <v>13</v>
      </c>
      <c r="B15" s="44" t="s">
        <v>81</v>
      </c>
      <c r="C15" s="43" t="s">
        <v>28</v>
      </c>
      <c r="D15" s="45">
        <v>5</v>
      </c>
      <c r="E15" s="43">
        <f t="shared" si="2"/>
        <v>11.6</v>
      </c>
      <c r="F15" s="46">
        <v>9.5258620689655178</v>
      </c>
      <c r="G15" s="43">
        <f t="shared" si="3"/>
        <v>110.5</v>
      </c>
      <c r="K15" s="47">
        <v>13</v>
      </c>
      <c r="L15" s="44" t="s">
        <v>81</v>
      </c>
      <c r="M15" s="43" t="s">
        <v>28</v>
      </c>
      <c r="N15" s="45">
        <v>5</v>
      </c>
      <c r="O15" s="46">
        <v>9.5258620689655178</v>
      </c>
      <c r="P15" s="43">
        <f t="shared" si="4"/>
        <v>47.629310344827587</v>
      </c>
      <c r="Q15" s="55"/>
      <c r="R15" s="47">
        <v>13</v>
      </c>
      <c r="S15" s="44" t="s">
        <v>81</v>
      </c>
      <c r="T15" s="43" t="s">
        <v>28</v>
      </c>
      <c r="U15" s="45">
        <v>5</v>
      </c>
      <c r="V15" s="46">
        <v>9.5258620689655178</v>
      </c>
      <c r="W15" s="43">
        <f t="shared" si="5"/>
        <v>47.629310344827587</v>
      </c>
      <c r="X15" s="55"/>
      <c r="Y15" s="6"/>
      <c r="Z15" s="37" t="s">
        <v>48</v>
      </c>
      <c r="AA15" s="17"/>
      <c r="AB15" s="18"/>
      <c r="AC15" s="24"/>
      <c r="AD15" s="19"/>
      <c r="AE15" s="17"/>
      <c r="AF15" s="12"/>
      <c r="AG15" s="28">
        <v>1.5</v>
      </c>
      <c r="AH15" s="12"/>
    </row>
    <row r="16" spans="1:34" ht="28.5" customHeight="1">
      <c r="A16" s="47">
        <v>14</v>
      </c>
      <c r="B16" s="44" t="s">
        <v>80</v>
      </c>
      <c r="C16" s="43" t="s">
        <v>28</v>
      </c>
      <c r="D16" s="45">
        <v>10</v>
      </c>
      <c r="E16" s="43">
        <f t="shared" si="2"/>
        <v>23.2</v>
      </c>
      <c r="F16" s="46">
        <v>14.655172413793105</v>
      </c>
      <c r="G16" s="43">
        <f t="shared" si="3"/>
        <v>340</v>
      </c>
      <c r="K16" s="47">
        <v>14</v>
      </c>
      <c r="L16" s="44" t="s">
        <v>80</v>
      </c>
      <c r="M16" s="43" t="s">
        <v>28</v>
      </c>
      <c r="N16" s="45">
        <v>10</v>
      </c>
      <c r="O16" s="46">
        <v>14.655172413793105</v>
      </c>
      <c r="P16" s="43">
        <f t="shared" si="4"/>
        <v>146.55172413793105</v>
      </c>
      <c r="Q16" s="55"/>
      <c r="R16" s="47">
        <v>14</v>
      </c>
      <c r="S16" s="44" t="s">
        <v>80</v>
      </c>
      <c r="T16" s="43" t="s">
        <v>28</v>
      </c>
      <c r="U16" s="45">
        <v>10</v>
      </c>
      <c r="V16" s="46">
        <v>14.655172413793105</v>
      </c>
      <c r="W16" s="43">
        <f t="shared" si="5"/>
        <v>146.55172413793105</v>
      </c>
      <c r="X16" s="55"/>
      <c r="Y16" s="6">
        <v>8</v>
      </c>
      <c r="Z16" s="38" t="s">
        <v>22</v>
      </c>
      <c r="AA16" s="7"/>
      <c r="AB16" s="6">
        <v>15</v>
      </c>
      <c r="AC16" s="24"/>
      <c r="AD16" s="8">
        <v>18.318965517241381</v>
      </c>
      <c r="AE16" s="7">
        <f>AB16*AD16</f>
        <v>274.7844827586207</v>
      </c>
      <c r="AF16" s="12"/>
      <c r="AG16" s="28"/>
      <c r="AH16" s="12"/>
    </row>
    <row r="17" spans="1:34" ht="30.75" customHeight="1">
      <c r="A17" s="47">
        <v>15</v>
      </c>
      <c r="B17" s="44" t="s">
        <v>79</v>
      </c>
      <c r="C17" s="43" t="s">
        <v>28</v>
      </c>
      <c r="D17" s="45">
        <v>5</v>
      </c>
      <c r="E17" s="43">
        <f t="shared" si="2"/>
        <v>11.6</v>
      </c>
      <c r="F17" s="46">
        <v>12</v>
      </c>
      <c r="G17" s="43">
        <f t="shared" si="3"/>
        <v>139.19999999999999</v>
      </c>
      <c r="K17" s="47">
        <v>15</v>
      </c>
      <c r="L17" s="44" t="s">
        <v>79</v>
      </c>
      <c r="M17" s="43" t="s">
        <v>28</v>
      </c>
      <c r="N17" s="45">
        <v>5</v>
      </c>
      <c r="O17" s="46">
        <v>12</v>
      </c>
      <c r="P17" s="43">
        <f t="shared" si="4"/>
        <v>60</v>
      </c>
      <c r="Q17" s="55"/>
      <c r="R17" s="47">
        <v>15</v>
      </c>
      <c r="S17" s="44" t="s">
        <v>79</v>
      </c>
      <c r="T17" s="43" t="s">
        <v>28</v>
      </c>
      <c r="U17" s="45">
        <v>5</v>
      </c>
      <c r="V17" s="46">
        <v>12</v>
      </c>
      <c r="W17" s="43">
        <f t="shared" si="5"/>
        <v>60</v>
      </c>
      <c r="X17" s="55"/>
      <c r="Y17" s="6">
        <v>9</v>
      </c>
      <c r="Z17" s="35" t="s">
        <v>16</v>
      </c>
      <c r="AA17" s="20"/>
      <c r="AB17" s="21">
        <v>1</v>
      </c>
      <c r="AC17" s="24"/>
      <c r="AD17" s="22">
        <v>98.922413793103445</v>
      </c>
      <c r="AE17" s="20">
        <f>AB17*AD17</f>
        <v>98.922413793103445</v>
      </c>
      <c r="AF17" s="12"/>
      <c r="AG17" s="28"/>
      <c r="AH17" s="12"/>
    </row>
    <row r="18" spans="1:34" ht="21.95" customHeight="1">
      <c r="A18" s="47">
        <v>16</v>
      </c>
      <c r="B18" s="44" t="s">
        <v>78</v>
      </c>
      <c r="C18" s="43" t="s">
        <v>28</v>
      </c>
      <c r="D18" s="45">
        <v>30</v>
      </c>
      <c r="E18" s="43">
        <f t="shared" si="2"/>
        <v>69.599999999999994</v>
      </c>
      <c r="F18" s="46">
        <v>1.6853448275862069</v>
      </c>
      <c r="G18" s="43">
        <f t="shared" si="3"/>
        <v>117.29999999999998</v>
      </c>
      <c r="K18" s="47">
        <v>16</v>
      </c>
      <c r="L18" s="44" t="s">
        <v>78</v>
      </c>
      <c r="M18" s="43" t="s">
        <v>28</v>
      </c>
      <c r="N18" s="45">
        <v>30</v>
      </c>
      <c r="O18" s="46">
        <v>1.6853448275862069</v>
      </c>
      <c r="P18" s="43">
        <f t="shared" si="4"/>
        <v>50.560344827586206</v>
      </c>
      <c r="Q18" s="55"/>
      <c r="R18" s="47">
        <v>16</v>
      </c>
      <c r="S18" s="44" t="s">
        <v>78</v>
      </c>
      <c r="T18" s="43" t="s">
        <v>28</v>
      </c>
      <c r="U18" s="45">
        <v>30</v>
      </c>
      <c r="V18" s="46">
        <v>1.6853448275862069</v>
      </c>
      <c r="W18" s="43">
        <f t="shared" si="5"/>
        <v>50.560344827586206</v>
      </c>
      <c r="X18" s="55"/>
      <c r="Y18" s="6">
        <v>10</v>
      </c>
      <c r="Z18" s="35" t="s">
        <v>23</v>
      </c>
      <c r="AA18" s="20">
        <v>31.4</v>
      </c>
      <c r="AB18" s="21">
        <v>50</v>
      </c>
      <c r="AC18" s="24">
        <f>AB18*AA18</f>
        <v>1570</v>
      </c>
      <c r="AD18" s="22">
        <v>25.646551724137932</v>
      </c>
      <c r="AE18" s="20">
        <f>AB18*AD18</f>
        <v>1282.3275862068965</v>
      </c>
      <c r="AF18" s="12">
        <f>AD18/AA18</f>
        <v>0.8167691631891062</v>
      </c>
      <c r="AG18" s="28" t="s">
        <v>41</v>
      </c>
      <c r="AH18" s="12"/>
    </row>
    <row r="19" spans="1:34" ht="21.95" customHeight="1">
      <c r="A19" s="47">
        <v>17</v>
      </c>
      <c r="B19" s="44" t="s">
        <v>77</v>
      </c>
      <c r="C19" s="43" t="s">
        <v>28</v>
      </c>
      <c r="D19" s="45">
        <v>20</v>
      </c>
      <c r="E19" s="43">
        <f t="shared" si="2"/>
        <v>46.4</v>
      </c>
      <c r="F19" s="46">
        <v>1.1724137931034484</v>
      </c>
      <c r="G19" s="43">
        <f t="shared" si="3"/>
        <v>54.400000000000006</v>
      </c>
      <c r="K19" s="47">
        <v>17</v>
      </c>
      <c r="L19" s="44" t="s">
        <v>77</v>
      </c>
      <c r="M19" s="43" t="s">
        <v>28</v>
      </c>
      <c r="N19" s="45">
        <v>20</v>
      </c>
      <c r="O19" s="46">
        <v>1.1724137931034484</v>
      </c>
      <c r="P19" s="43">
        <f t="shared" si="4"/>
        <v>23.448275862068968</v>
      </c>
      <c r="Q19" s="55"/>
      <c r="R19" s="47">
        <v>17</v>
      </c>
      <c r="S19" s="44" t="s">
        <v>77</v>
      </c>
      <c r="T19" s="43" t="s">
        <v>28</v>
      </c>
      <c r="U19" s="45">
        <v>20</v>
      </c>
      <c r="V19" s="46">
        <v>1.1724137931034484</v>
      </c>
      <c r="W19" s="43">
        <f t="shared" si="5"/>
        <v>23.448275862068968</v>
      </c>
      <c r="X19" s="55"/>
      <c r="Y19" s="6">
        <v>11</v>
      </c>
      <c r="Z19" s="35" t="s">
        <v>25</v>
      </c>
      <c r="AA19" s="20">
        <v>62.8</v>
      </c>
      <c r="AB19" s="21">
        <v>7</v>
      </c>
      <c r="AC19" s="24">
        <f>AB19*AA19</f>
        <v>439.59999999999997</v>
      </c>
      <c r="AD19" s="22">
        <v>41.767241379310349</v>
      </c>
      <c r="AE19" s="20">
        <f>AB19*AD19</f>
        <v>292.37068965517244</v>
      </c>
      <c r="AF19" s="12">
        <f>AD19/AA19</f>
        <v>0.66508346145398645</v>
      </c>
      <c r="AG19" s="28">
        <v>0.78</v>
      </c>
      <c r="AH19" s="12"/>
    </row>
    <row r="20" spans="1:34" ht="21.95" customHeight="1">
      <c r="A20" s="47">
        <v>18</v>
      </c>
      <c r="B20" s="44" t="s">
        <v>84</v>
      </c>
      <c r="C20" s="43" t="s">
        <v>28</v>
      </c>
      <c r="D20" s="45">
        <v>5</v>
      </c>
      <c r="E20" s="43">
        <f t="shared" si="2"/>
        <v>11.6</v>
      </c>
      <c r="F20" s="46">
        <v>3.6637931034482762</v>
      </c>
      <c r="G20" s="43">
        <f t="shared" si="3"/>
        <v>42.5</v>
      </c>
      <c r="K20" s="47">
        <v>18</v>
      </c>
      <c r="L20" s="44" t="s">
        <v>84</v>
      </c>
      <c r="M20" s="43" t="s">
        <v>28</v>
      </c>
      <c r="N20" s="45">
        <v>5</v>
      </c>
      <c r="O20" s="46">
        <v>3.6637931034482762</v>
      </c>
      <c r="P20" s="43">
        <f t="shared" si="4"/>
        <v>18.318965517241381</v>
      </c>
      <c r="Q20" s="55"/>
      <c r="R20" s="47">
        <v>18</v>
      </c>
      <c r="S20" s="44" t="s">
        <v>84</v>
      </c>
      <c r="T20" s="43" t="s">
        <v>28</v>
      </c>
      <c r="U20" s="45">
        <v>5</v>
      </c>
      <c r="V20" s="46">
        <v>3.6637931034482762</v>
      </c>
      <c r="W20" s="43">
        <f t="shared" si="5"/>
        <v>18.318965517241381</v>
      </c>
      <c r="X20" s="55"/>
      <c r="Y20" s="6"/>
      <c r="Z20" s="35" t="s">
        <v>40</v>
      </c>
      <c r="AA20" s="20"/>
      <c r="AB20" s="21"/>
      <c r="AC20" s="24"/>
      <c r="AD20" s="22"/>
      <c r="AE20" s="20"/>
      <c r="AF20" s="12"/>
      <c r="AG20" s="28" t="s">
        <v>43</v>
      </c>
      <c r="AH20" s="12"/>
    </row>
    <row r="21" spans="1:34" ht="21.95" customHeight="1">
      <c r="A21" s="47">
        <v>19</v>
      </c>
      <c r="B21" s="44" t="s">
        <v>85</v>
      </c>
      <c r="C21" s="43" t="s">
        <v>28</v>
      </c>
      <c r="D21" s="45">
        <v>5</v>
      </c>
      <c r="E21" s="43">
        <f t="shared" si="2"/>
        <v>11.6</v>
      </c>
      <c r="F21" s="46">
        <v>1.4655172413793105</v>
      </c>
      <c r="G21" s="43">
        <f t="shared" si="3"/>
        <v>17</v>
      </c>
      <c r="I21" s="56"/>
      <c r="K21" s="47">
        <v>19</v>
      </c>
      <c r="L21" s="44" t="s">
        <v>85</v>
      </c>
      <c r="M21" s="43" t="s">
        <v>28</v>
      </c>
      <c r="N21" s="45">
        <v>5</v>
      </c>
      <c r="O21" s="46">
        <v>1.4655172413793105</v>
      </c>
      <c r="P21" s="43">
        <f t="shared" si="4"/>
        <v>7.3275862068965525</v>
      </c>
      <c r="Q21" s="55"/>
      <c r="R21" s="47">
        <v>19</v>
      </c>
      <c r="S21" s="44" t="s">
        <v>85</v>
      </c>
      <c r="T21" s="43" t="s">
        <v>28</v>
      </c>
      <c r="U21" s="45">
        <v>5</v>
      </c>
      <c r="V21" s="46">
        <v>1.4655172413793105</v>
      </c>
      <c r="W21" s="43">
        <f t="shared" si="5"/>
        <v>7.3275862068965525</v>
      </c>
      <c r="X21" s="55"/>
      <c r="Y21" s="6"/>
      <c r="Z21" s="35" t="s">
        <v>39</v>
      </c>
      <c r="AA21" s="20"/>
      <c r="AB21" s="21"/>
      <c r="AC21" s="24"/>
      <c r="AD21" s="22"/>
      <c r="AE21" s="20"/>
      <c r="AF21" s="12"/>
      <c r="AG21" s="28">
        <v>0.9</v>
      </c>
      <c r="AH21" s="12"/>
    </row>
    <row r="22" spans="1:34" ht="21.95" customHeight="1">
      <c r="A22" s="54"/>
      <c r="B22" s="55"/>
      <c r="C22" s="55"/>
      <c r="D22" s="169" t="s">
        <v>17</v>
      </c>
      <c r="E22" s="169"/>
      <c r="F22" s="169"/>
      <c r="G22" s="49">
        <f>SUM(G3:G21)</f>
        <v>15397.499999999998</v>
      </c>
      <c r="H22" s="56">
        <v>15384.615384615385</v>
      </c>
      <c r="K22" s="54"/>
      <c r="L22" s="55"/>
      <c r="M22" s="55"/>
      <c r="N22" s="169" t="s">
        <v>17</v>
      </c>
      <c r="O22" s="169"/>
      <c r="P22" s="49">
        <f>SUM(P3:P21)</f>
        <v>6636.8534482758614</v>
      </c>
      <c r="Q22" s="56">
        <f>Q24/1.17</f>
        <v>15384.615384615385</v>
      </c>
      <c r="R22" s="54"/>
      <c r="S22" s="55"/>
      <c r="T22" s="55"/>
      <c r="U22" s="169" t="s">
        <v>17</v>
      </c>
      <c r="V22" s="169"/>
      <c r="W22" s="49">
        <f>SUM(W3:W21)</f>
        <v>5398.3534482758614</v>
      </c>
      <c r="X22" s="56"/>
      <c r="Y22" s="6"/>
      <c r="Z22" s="35" t="s">
        <v>49</v>
      </c>
      <c r="AA22" s="20"/>
      <c r="AB22" s="21"/>
      <c r="AC22" s="24"/>
      <c r="AD22" s="22"/>
      <c r="AE22" s="20"/>
      <c r="AF22" s="12"/>
      <c r="AG22" s="28">
        <v>3.5</v>
      </c>
      <c r="AH22" s="12"/>
    </row>
    <row r="23" spans="1:34" ht="21.95" customHeight="1">
      <c r="A23" s="54"/>
      <c r="B23" s="55"/>
      <c r="C23" s="55"/>
      <c r="D23" s="169" t="s">
        <v>18</v>
      </c>
      <c r="E23" s="169"/>
      <c r="F23" s="169"/>
      <c r="G23" s="49">
        <f>G22*0.16</f>
        <v>2463.6</v>
      </c>
      <c r="H23" s="56">
        <f>H22/G22</f>
        <v>0.99916320081931398</v>
      </c>
      <c r="K23" s="54"/>
      <c r="L23" s="55"/>
      <c r="M23" s="55"/>
      <c r="N23" s="169" t="s">
        <v>18</v>
      </c>
      <c r="O23" s="169"/>
      <c r="P23" s="49">
        <f>P22*0.16</f>
        <v>1061.8965517241379</v>
      </c>
      <c r="Q23" s="56">
        <f>Q22*0.17</f>
        <v>2615.3846153846157</v>
      </c>
      <c r="R23" s="54"/>
      <c r="S23" s="55"/>
      <c r="T23" s="55"/>
      <c r="U23" s="169" t="s">
        <v>18</v>
      </c>
      <c r="V23" s="169"/>
      <c r="W23" s="49">
        <f>W22*0.16</f>
        <v>863.73655172413783</v>
      </c>
      <c r="X23" s="56"/>
      <c r="Y23" s="6">
        <v>12</v>
      </c>
      <c r="Z23" s="38" t="s">
        <v>20</v>
      </c>
      <c r="AA23" s="7"/>
      <c r="AB23" s="6">
        <v>12</v>
      </c>
      <c r="AC23" s="24"/>
      <c r="AD23" s="8">
        <v>9.5258620689655178</v>
      </c>
      <c r="AE23" s="7">
        <f t="shared" ref="AE23:AE32" si="7">AB23*AD23</f>
        <v>114.31034482758622</v>
      </c>
      <c r="AF23" s="12"/>
      <c r="AG23" s="28"/>
      <c r="AH23" s="12"/>
    </row>
    <row r="24" spans="1:34" ht="21.95" customHeight="1">
      <c r="A24" s="54"/>
      <c r="B24" s="55"/>
      <c r="C24" s="55"/>
      <c r="D24" s="169" t="s">
        <v>19</v>
      </c>
      <c r="E24" s="169"/>
      <c r="F24" s="169"/>
      <c r="G24" s="49">
        <f>SUM(G22:G23)</f>
        <v>17861.099999999999</v>
      </c>
      <c r="K24" s="54"/>
      <c r="L24" s="55"/>
      <c r="M24" s="55"/>
      <c r="N24" s="169" t="s">
        <v>19</v>
      </c>
      <c r="O24" s="169"/>
      <c r="P24" s="49">
        <f>SUM(P22:P23)</f>
        <v>7698.7499999999991</v>
      </c>
      <c r="Q24" s="56">
        <v>18000</v>
      </c>
      <c r="R24" s="54"/>
      <c r="S24" s="55"/>
      <c r="T24" s="55"/>
      <c r="U24" s="169" t="s">
        <v>19</v>
      </c>
      <c r="V24" s="169"/>
      <c r="W24" s="49">
        <f>SUM(W22:W23)</f>
        <v>6262.0899999999992</v>
      </c>
      <c r="X24" s="56"/>
      <c r="Y24" s="6">
        <v>13</v>
      </c>
      <c r="Z24" s="38" t="s">
        <v>21</v>
      </c>
      <c r="AA24" s="7"/>
      <c r="AB24" s="6">
        <v>5</v>
      </c>
      <c r="AC24" s="24"/>
      <c r="AD24" s="8">
        <v>9.5258620689655178</v>
      </c>
      <c r="AE24" s="7">
        <f t="shared" si="7"/>
        <v>47.629310344827587</v>
      </c>
      <c r="AF24" s="12"/>
      <c r="AG24" s="28"/>
      <c r="AH24" s="12"/>
    </row>
    <row r="25" spans="1:34" ht="21.95" customHeight="1"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6">
        <v>14</v>
      </c>
      <c r="Z25" s="38" t="s">
        <v>15</v>
      </c>
      <c r="AA25" s="7"/>
      <c r="AB25" s="6">
        <v>10</v>
      </c>
      <c r="AC25" s="24"/>
      <c r="AD25" s="8">
        <v>14.655172413793105</v>
      </c>
      <c r="AE25" s="7">
        <f t="shared" si="7"/>
        <v>146.55172413793105</v>
      </c>
      <c r="AF25" s="12"/>
      <c r="AG25" s="28"/>
      <c r="AH25" s="12"/>
    </row>
    <row r="26" spans="1:34" ht="21.95" customHeight="1">
      <c r="K26" s="52"/>
      <c r="L26" s="170" t="s">
        <v>86</v>
      </c>
      <c r="M26" s="170" t="s">
        <v>87</v>
      </c>
      <c r="N26" s="170"/>
      <c r="O26" s="170"/>
      <c r="P26" s="170"/>
      <c r="Q26" s="57"/>
      <c r="R26" s="57"/>
      <c r="S26" s="57"/>
      <c r="T26" s="57"/>
      <c r="U26" s="57"/>
      <c r="V26" s="57"/>
      <c r="W26" s="57"/>
      <c r="X26" s="57"/>
      <c r="Y26" s="6">
        <v>15</v>
      </c>
      <c r="Z26" s="38" t="s">
        <v>66</v>
      </c>
      <c r="AA26" s="7"/>
      <c r="AB26" s="6">
        <v>10</v>
      </c>
      <c r="AC26" s="24"/>
      <c r="AD26" s="8">
        <v>12</v>
      </c>
      <c r="AE26" s="7">
        <f t="shared" si="7"/>
        <v>120</v>
      </c>
      <c r="AF26" s="12"/>
      <c r="AG26" s="28"/>
      <c r="AH26" s="12"/>
    </row>
    <row r="27" spans="1:34" ht="21.95" customHeight="1">
      <c r="K27" s="52"/>
      <c r="L27" s="170"/>
      <c r="M27" s="170"/>
      <c r="N27" s="170"/>
      <c r="O27" s="170"/>
      <c r="P27" s="170"/>
      <c r="Q27" s="57"/>
      <c r="R27" s="57"/>
      <c r="S27" s="57"/>
      <c r="T27" s="57"/>
      <c r="U27" s="57"/>
      <c r="V27" s="57"/>
      <c r="W27" s="57"/>
      <c r="X27" s="57"/>
      <c r="Y27" s="6">
        <v>16</v>
      </c>
      <c r="Z27" s="38" t="s">
        <v>11</v>
      </c>
      <c r="AA27" s="7"/>
      <c r="AB27" s="6">
        <v>30</v>
      </c>
      <c r="AC27" s="24"/>
      <c r="AD27" s="8">
        <v>1.6853448275862069</v>
      </c>
      <c r="AE27" s="7">
        <f t="shared" si="7"/>
        <v>50.560344827586206</v>
      </c>
      <c r="AF27" s="12"/>
      <c r="AG27" s="28"/>
      <c r="AH27" s="12"/>
    </row>
    <row r="28" spans="1:34" ht="21.95" customHeight="1">
      <c r="K28" s="52"/>
      <c r="L28" s="170"/>
      <c r="M28" s="170"/>
      <c r="N28" s="170"/>
      <c r="O28" s="170"/>
      <c r="P28" s="170"/>
      <c r="Q28" s="57"/>
      <c r="R28" s="57"/>
      <c r="S28" s="57"/>
      <c r="T28" s="57"/>
      <c r="U28" s="57"/>
      <c r="V28" s="57"/>
      <c r="W28" s="57"/>
      <c r="X28" s="57"/>
      <c r="Y28" s="6">
        <v>17</v>
      </c>
      <c r="Z28" s="38" t="s">
        <v>12</v>
      </c>
      <c r="AA28" s="7"/>
      <c r="AB28" s="6">
        <v>20</v>
      </c>
      <c r="AC28" s="24"/>
      <c r="AD28" s="8">
        <v>1.1724137931034484</v>
      </c>
      <c r="AE28" s="7">
        <f t="shared" si="7"/>
        <v>23.448275862068968</v>
      </c>
      <c r="AF28" s="12"/>
      <c r="AG28" s="28"/>
      <c r="AH28" s="12"/>
    </row>
    <row r="29" spans="1:34" ht="21.95" customHeight="1">
      <c r="L29" s="170"/>
      <c r="M29" s="170"/>
      <c r="N29" s="170"/>
      <c r="O29" s="170"/>
      <c r="P29" s="170"/>
      <c r="Q29" s="57"/>
      <c r="R29" s="57"/>
      <c r="S29" s="57"/>
      <c r="T29" s="57"/>
      <c r="U29" s="57"/>
      <c r="V29" s="57"/>
      <c r="W29" s="57"/>
      <c r="X29" s="57"/>
      <c r="Y29" s="6">
        <v>18</v>
      </c>
      <c r="Z29" s="38" t="s">
        <v>13</v>
      </c>
      <c r="AA29" s="7"/>
      <c r="AB29" s="6">
        <v>5</v>
      </c>
      <c r="AC29" s="24"/>
      <c r="AD29" s="8">
        <v>3.6637931034482762</v>
      </c>
      <c r="AE29" s="7">
        <f t="shared" si="7"/>
        <v>18.318965517241381</v>
      </c>
      <c r="AF29" s="12"/>
      <c r="AG29" s="28"/>
      <c r="AH29" s="12"/>
    </row>
    <row r="30" spans="1:34" ht="21.95" customHeight="1">
      <c r="L30" s="170"/>
      <c r="M30" s="170"/>
      <c r="N30" s="170"/>
      <c r="O30" s="170"/>
      <c r="P30" s="170"/>
      <c r="Q30" s="57"/>
      <c r="R30" s="57"/>
      <c r="S30" s="57"/>
      <c r="T30" s="57"/>
      <c r="U30" s="57"/>
      <c r="V30" s="57"/>
      <c r="W30" s="57"/>
      <c r="X30" s="57"/>
      <c r="Y30" s="6">
        <v>19</v>
      </c>
      <c r="Z30" s="38" t="s">
        <v>14</v>
      </c>
      <c r="AA30" s="7"/>
      <c r="AB30" s="6">
        <v>5</v>
      </c>
      <c r="AC30" s="24"/>
      <c r="AD30" s="8">
        <v>1.4655172413793105</v>
      </c>
      <c r="AE30" s="7">
        <f t="shared" si="7"/>
        <v>7.3275862068965525</v>
      </c>
      <c r="AF30" s="12"/>
      <c r="AG30" s="28"/>
      <c r="AH30" s="12"/>
    </row>
    <row r="31" spans="1:34" ht="21.95" customHeight="1">
      <c r="Y31" s="6">
        <v>20</v>
      </c>
      <c r="Z31" s="35" t="s">
        <v>36</v>
      </c>
      <c r="AA31" s="20">
        <v>1.54</v>
      </c>
      <c r="AB31" s="21">
        <v>15</v>
      </c>
      <c r="AC31" s="24">
        <f>6*AA31*AB31</f>
        <v>138.6</v>
      </c>
      <c r="AD31" s="22">
        <v>6.2284482758620694</v>
      </c>
      <c r="AE31" s="20">
        <f t="shared" si="7"/>
        <v>93.426724137931046</v>
      </c>
      <c r="AF31" s="12">
        <f>AD31/6/AA31</f>
        <v>0.67407448872966114</v>
      </c>
      <c r="AG31" s="28" t="s">
        <v>37</v>
      </c>
      <c r="AH31" s="29" t="s">
        <v>38</v>
      </c>
    </row>
    <row r="32" spans="1:34" ht="28.5" customHeight="1">
      <c r="Y32" s="6">
        <v>21</v>
      </c>
      <c r="Z32" s="38" t="s">
        <v>24</v>
      </c>
      <c r="AA32" s="26">
        <v>1.74</v>
      </c>
      <c r="AB32" s="14">
        <v>8</v>
      </c>
      <c r="AC32" s="24">
        <f>6*AA32*AB32</f>
        <v>83.52</v>
      </c>
      <c r="AD32" s="8">
        <v>9.1594827586206904</v>
      </c>
      <c r="AE32" s="7">
        <f t="shared" si="7"/>
        <v>73.275862068965523</v>
      </c>
      <c r="AF32" s="12">
        <f>AD32/6/AA32</f>
        <v>0.87734509182190523</v>
      </c>
      <c r="AG32" s="28"/>
      <c r="AH32" s="12"/>
    </row>
    <row r="33" spans="25:34" ht="24.95" customHeight="1">
      <c r="Y33" s="12"/>
      <c r="Z33" s="39"/>
      <c r="AA33" s="12"/>
      <c r="AB33" s="13"/>
      <c r="AC33" s="13"/>
      <c r="AD33" s="9" t="s">
        <v>17</v>
      </c>
      <c r="AE33" s="10">
        <f>SUM(AE3:AE32)</f>
        <v>6105.0108620689653</v>
      </c>
      <c r="AF33" s="16"/>
      <c r="AG33" s="30"/>
      <c r="AH33" s="16"/>
    </row>
    <row r="34" spans="25:34" ht="24.95" customHeight="1">
      <c r="Y34" s="12"/>
      <c r="Z34" s="39"/>
      <c r="AA34" s="12"/>
      <c r="AB34" s="13"/>
      <c r="AC34" s="13"/>
      <c r="AD34" s="9" t="s">
        <v>18</v>
      </c>
      <c r="AE34" s="10">
        <f>AE33*0.16</f>
        <v>976.80173793103449</v>
      </c>
      <c r="AF34" s="16"/>
      <c r="AG34" s="30"/>
      <c r="AH34" s="16"/>
    </row>
    <row r="35" spans="25:34" ht="24.95" customHeight="1">
      <c r="Y35" s="12"/>
      <c r="Z35" s="39"/>
      <c r="AA35" s="12"/>
      <c r="AB35" s="13"/>
      <c r="AC35" s="13"/>
      <c r="AD35" s="9" t="s">
        <v>19</v>
      </c>
      <c r="AE35" s="10">
        <f>AE33+AE34</f>
        <v>7081.8125999999993</v>
      </c>
      <c r="AF35" s="16"/>
      <c r="AG35" s="30"/>
      <c r="AH35" s="16"/>
    </row>
    <row r="36" spans="25:34" ht="20.100000000000001" customHeight="1"/>
  </sheetData>
  <mergeCells count="11">
    <mergeCell ref="L26:L30"/>
    <mergeCell ref="M26:P30"/>
    <mergeCell ref="D22:F22"/>
    <mergeCell ref="D23:F23"/>
    <mergeCell ref="D24:F24"/>
    <mergeCell ref="U22:V22"/>
    <mergeCell ref="U23:V23"/>
    <mergeCell ref="U24:V24"/>
    <mergeCell ref="N22:O22"/>
    <mergeCell ref="N23:O23"/>
    <mergeCell ref="N24:O24"/>
  </mergeCells>
  <pageMargins left="0.45" right="0.42" top="0.98425196850393704" bottom="0.9842519685039370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5</vt:i4>
      </vt:variant>
    </vt:vector>
  </HeadingPairs>
  <TitlesOfParts>
    <vt:vector size="17" baseType="lpstr">
      <vt:lpstr>2016 09 22-νεα μελετη 8400με φπ</vt:lpstr>
      <vt:lpstr>2016 09 22-νεα μελετη 5000+φπα</vt:lpstr>
      <vt:lpstr>20-07 - συνολικος Δήμου Χίου</vt:lpstr>
      <vt:lpstr>23-06 - τελικός ΚΑΘΑΡ. 2017</vt:lpstr>
      <vt:lpstr>23-06 - τελικός ΚΑΘΑΡ. 2016</vt:lpstr>
      <vt:lpstr>23-06 - τελικός τεχνικης 2017</vt:lpstr>
      <vt:lpstr>2016 06 22 - προϋπ. ΚΑΘΑΡ.</vt:lpstr>
      <vt:lpstr>2016 06 22 ΠΡΟΫΠ. ΤΕΧΝΙΚΗΣ</vt:lpstr>
      <vt:lpstr>2016 06 14 - προϋπολ. ΚΑΘΑΡΙΟΤ.</vt:lpstr>
      <vt:lpstr>2016-06 - ΕΝΟΠΟΙΗΣΗ ΑΡΘΡΩΝ</vt:lpstr>
      <vt:lpstr>προϋπολογ. με ΚΑΜΠΟΥΡΑ</vt:lpstr>
      <vt:lpstr>προϋπολογ. με έλεγχο τιμών</vt:lpstr>
      <vt:lpstr>'2016 06 14 - προϋπολ. ΚΑΘΑΡΙΟΤ.'!Print_Area</vt:lpstr>
      <vt:lpstr>'2016 06 22 - προϋπ. ΚΑΘΑΡ.'!Print_Area</vt:lpstr>
      <vt:lpstr>'2016-06 - ΕΝΟΠΟΙΗΣΗ ΑΡΘΡΩΝ'!Print_Area</vt:lpstr>
      <vt:lpstr>'προϋπολογ. με έλεγχο τιμών'!Print_Area</vt:lpstr>
      <vt:lpstr>'προϋπολογ. με ΚΑΜΠΟΥΡΑ'!Print_Area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m_kontos</cp:lastModifiedBy>
  <cp:lastPrinted>2016-06-14T07:43:24Z</cp:lastPrinted>
  <dcterms:created xsi:type="dcterms:W3CDTF">1997-01-24T12:53:32Z</dcterms:created>
  <dcterms:modified xsi:type="dcterms:W3CDTF">2020-02-14T08:04:50Z</dcterms:modified>
</cp:coreProperties>
</file>